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wicke\Desktop\ER work 2023\FRES website - Penn Access\Updates\"/>
    </mc:Choice>
  </mc:AlternateContent>
  <xr:revisionPtr revIDLastSave="0" documentId="8_{B576EE3B-986A-444E-94F4-A69489DE516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8" r:id="rId1"/>
    <sheet name="2026 Capital Plan" sheetId="12" r:id="rId2"/>
    <sheet name="examples" sheetId="11" r:id="rId3"/>
  </sheets>
  <definedNames>
    <definedName name="EssLatest" localSheetId="1">"Y-T-D"</definedName>
    <definedName name="EssOptions" localSheetId="1">"A3000001100110000010011101020_02 00000"</definedName>
    <definedName name="EssSamplingValue" localSheetId="1">100</definedName>
    <definedName name="_xlnm.Print_Area" localSheetId="1">'2026 Capital Plan'!$B$34:$P$288</definedName>
    <definedName name="_xlnm.Print_Area" localSheetId="2">examples!$B$30:$P$105</definedName>
    <definedName name="_xlnm.Print_Area" localSheetId="0">Instructions!$B$2:$E$48</definedName>
    <definedName name="_xlnm.Print_Titles" localSheetId="1">'2026 Capital Plan'!$31:$33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" i="12" l="1"/>
  <c r="D45" i="12"/>
  <c r="F44" i="11"/>
  <c r="D44" i="11"/>
  <c r="D266" i="12" l="1"/>
  <c r="D253" i="12"/>
  <c r="D240" i="12"/>
  <c r="D227" i="12"/>
  <c r="D214" i="12"/>
  <c r="D201" i="12"/>
  <c r="D188" i="12"/>
  <c r="D175" i="12"/>
  <c r="D162" i="12"/>
  <c r="D149" i="12"/>
  <c r="D136" i="12"/>
  <c r="D123" i="12"/>
  <c r="D110" i="12"/>
  <c r="D97" i="12"/>
  <c r="D84" i="12"/>
  <c r="D71" i="12"/>
  <c r="D58" i="12"/>
  <c r="F266" i="12" l="1"/>
  <c r="F253" i="12"/>
  <c r="F240" i="12"/>
  <c r="F227" i="12"/>
  <c r="F214" i="12"/>
  <c r="F201" i="12"/>
  <c r="F188" i="12"/>
  <c r="F175" i="12"/>
  <c r="F162" i="12"/>
  <c r="F149" i="12"/>
  <c r="F136" i="12"/>
  <c r="F123" i="12"/>
  <c r="F110" i="12"/>
  <c r="F97" i="12"/>
  <c r="F84" i="12"/>
  <c r="F71" i="12"/>
  <c r="F58" i="12"/>
  <c r="F45" i="12"/>
  <c r="F20" i="12" l="1"/>
  <c r="D20" i="12"/>
  <c r="T282" i="12" l="1"/>
  <c r="F282" i="12"/>
  <c r="D282" i="12"/>
  <c r="B3" i="12"/>
  <c r="F85" i="12"/>
  <c r="D85" i="12"/>
  <c r="J82" i="12"/>
  <c r="R82" i="12" s="1"/>
  <c r="J81" i="12"/>
  <c r="R81" i="12" s="1"/>
  <c r="J80" i="12"/>
  <c r="R80" i="12" s="1"/>
  <c r="J79" i="12"/>
  <c r="R79" i="12" s="1"/>
  <c r="J78" i="12"/>
  <c r="R78" i="12" s="1"/>
  <c r="J77" i="12"/>
  <c r="R77" i="12" s="1"/>
  <c r="J76" i="12"/>
  <c r="R76" i="12" s="1"/>
  <c r="J75" i="12"/>
  <c r="R75" i="12" s="1"/>
  <c r="U74" i="12"/>
  <c r="J74" i="12"/>
  <c r="R74" i="12" s="1"/>
  <c r="W73" i="12"/>
  <c r="T73" i="12"/>
  <c r="T74" i="12" s="1"/>
  <c r="T75" i="12" s="1"/>
  <c r="T76" i="12" s="1"/>
  <c r="T77" i="12" s="1"/>
  <c r="T78" i="12" s="1"/>
  <c r="T79" i="12" s="1"/>
  <c r="T80" i="12" s="1"/>
  <c r="T81" i="12" s="1"/>
  <c r="T82" i="12" s="1"/>
  <c r="F72" i="12"/>
  <c r="D72" i="12"/>
  <c r="J69" i="12"/>
  <c r="R69" i="12" s="1"/>
  <c r="J68" i="12"/>
  <c r="R68" i="12" s="1"/>
  <c r="J67" i="12"/>
  <c r="R67" i="12" s="1"/>
  <c r="J66" i="12"/>
  <c r="R66" i="12" s="1"/>
  <c r="J65" i="12"/>
  <c r="R65" i="12" s="1"/>
  <c r="J64" i="12"/>
  <c r="R64" i="12" s="1"/>
  <c r="J63" i="12"/>
  <c r="R63" i="12" s="1"/>
  <c r="J62" i="12"/>
  <c r="R62" i="12" s="1"/>
  <c r="U61" i="12"/>
  <c r="J61" i="12"/>
  <c r="R61" i="12" s="1"/>
  <c r="W60" i="12"/>
  <c r="T60" i="12"/>
  <c r="T61" i="12" s="1"/>
  <c r="T62" i="12" s="1"/>
  <c r="T63" i="12" s="1"/>
  <c r="T64" i="12" s="1"/>
  <c r="T65" i="12" s="1"/>
  <c r="T66" i="12" s="1"/>
  <c r="T67" i="12" s="1"/>
  <c r="T68" i="12" s="1"/>
  <c r="T69" i="12" s="1"/>
  <c r="F59" i="12"/>
  <c r="D59" i="12"/>
  <c r="J56" i="12"/>
  <c r="R56" i="12" s="1"/>
  <c r="J55" i="12"/>
  <c r="R55" i="12" s="1"/>
  <c r="J54" i="12"/>
  <c r="R54" i="12" s="1"/>
  <c r="J53" i="12"/>
  <c r="R53" i="12" s="1"/>
  <c r="J52" i="12"/>
  <c r="R52" i="12" s="1"/>
  <c r="J51" i="12"/>
  <c r="R51" i="12" s="1"/>
  <c r="J50" i="12"/>
  <c r="R50" i="12" s="1"/>
  <c r="J49" i="12"/>
  <c r="R49" i="12" s="1"/>
  <c r="U48" i="12"/>
  <c r="J48" i="12"/>
  <c r="R48" i="12" s="1"/>
  <c r="W47" i="12"/>
  <c r="T47" i="12"/>
  <c r="T48" i="12" s="1"/>
  <c r="T49" i="12" s="1"/>
  <c r="T50" i="12" s="1"/>
  <c r="T51" i="12" s="1"/>
  <c r="T52" i="12" s="1"/>
  <c r="T53" i="12" s="1"/>
  <c r="T54" i="12" s="1"/>
  <c r="T55" i="12" s="1"/>
  <c r="T56" i="12" s="1"/>
  <c r="F46" i="12"/>
  <c r="J43" i="12"/>
  <c r="R43" i="12" s="1"/>
  <c r="J42" i="12"/>
  <c r="R42" i="12" s="1"/>
  <c r="J41" i="12"/>
  <c r="R41" i="12" s="1"/>
  <c r="J40" i="12"/>
  <c r="R40" i="12" s="1"/>
  <c r="J39" i="12"/>
  <c r="R39" i="12" s="1"/>
  <c r="J38" i="12"/>
  <c r="R38" i="12" s="1"/>
  <c r="J37" i="12"/>
  <c r="R37" i="12" s="1"/>
  <c r="J36" i="12"/>
  <c r="R36" i="12" s="1"/>
  <c r="U35" i="12"/>
  <c r="J35" i="12"/>
  <c r="R35" i="12" s="1"/>
  <c r="W34" i="12"/>
  <c r="T34" i="12"/>
  <c r="T35" i="12" s="1"/>
  <c r="T36" i="12" s="1"/>
  <c r="T37" i="12" s="1"/>
  <c r="T38" i="12" s="1"/>
  <c r="T39" i="12" s="1"/>
  <c r="T40" i="12" s="1"/>
  <c r="T41" i="12" s="1"/>
  <c r="T42" i="12" s="1"/>
  <c r="T43" i="12" s="1"/>
  <c r="F163" i="12"/>
  <c r="D163" i="12"/>
  <c r="J160" i="12"/>
  <c r="R160" i="12" s="1"/>
  <c r="J159" i="12"/>
  <c r="R159" i="12" s="1"/>
  <c r="J158" i="12"/>
  <c r="R158" i="12" s="1"/>
  <c r="J157" i="12"/>
  <c r="R157" i="12" s="1"/>
  <c r="J156" i="12"/>
  <c r="R156" i="12" s="1"/>
  <c r="J155" i="12"/>
  <c r="R155" i="12" s="1"/>
  <c r="J154" i="12"/>
  <c r="R154" i="12" s="1"/>
  <c r="J153" i="12"/>
  <c r="R153" i="12" s="1"/>
  <c r="U152" i="12"/>
  <c r="J152" i="12"/>
  <c r="R152" i="12" s="1"/>
  <c r="W151" i="12"/>
  <c r="T151" i="12"/>
  <c r="T152" i="12" s="1"/>
  <c r="T153" i="12" s="1"/>
  <c r="T154" i="12" s="1"/>
  <c r="T155" i="12" s="1"/>
  <c r="T156" i="12" s="1"/>
  <c r="T157" i="12" s="1"/>
  <c r="T158" i="12" s="1"/>
  <c r="T159" i="12" s="1"/>
  <c r="T160" i="12" s="1"/>
  <c r="F267" i="12"/>
  <c r="D267" i="12"/>
  <c r="J264" i="12"/>
  <c r="R264" i="12" s="1"/>
  <c r="J263" i="12"/>
  <c r="R263" i="12" s="1"/>
  <c r="J262" i="12"/>
  <c r="R262" i="12" s="1"/>
  <c r="J261" i="12"/>
  <c r="R261" i="12" s="1"/>
  <c r="J260" i="12"/>
  <c r="R260" i="12" s="1"/>
  <c r="J259" i="12"/>
  <c r="R259" i="12" s="1"/>
  <c r="J258" i="12"/>
  <c r="R258" i="12" s="1"/>
  <c r="J257" i="12"/>
  <c r="R257" i="12" s="1"/>
  <c r="U256" i="12"/>
  <c r="J256" i="12"/>
  <c r="R256" i="12" s="1"/>
  <c r="W255" i="12"/>
  <c r="T255" i="12"/>
  <c r="T256" i="12" s="1"/>
  <c r="T257" i="12" s="1"/>
  <c r="T258" i="12" s="1"/>
  <c r="T259" i="12" s="1"/>
  <c r="T260" i="12" s="1"/>
  <c r="T261" i="12" s="1"/>
  <c r="T262" i="12" s="1"/>
  <c r="T263" i="12" s="1"/>
  <c r="T264" i="12" s="1"/>
  <c r="F254" i="12"/>
  <c r="D254" i="12"/>
  <c r="J251" i="12"/>
  <c r="R251" i="12" s="1"/>
  <c r="J250" i="12"/>
  <c r="R250" i="12" s="1"/>
  <c r="J249" i="12"/>
  <c r="R249" i="12" s="1"/>
  <c r="J248" i="12"/>
  <c r="R248" i="12" s="1"/>
  <c r="J247" i="12"/>
  <c r="R247" i="12" s="1"/>
  <c r="J246" i="12"/>
  <c r="R246" i="12" s="1"/>
  <c r="J245" i="12"/>
  <c r="R245" i="12" s="1"/>
  <c r="J244" i="12"/>
  <c r="R244" i="12" s="1"/>
  <c r="U243" i="12"/>
  <c r="J243" i="12"/>
  <c r="R243" i="12" s="1"/>
  <c r="W242" i="12"/>
  <c r="T242" i="12"/>
  <c r="T243" i="12" s="1"/>
  <c r="T244" i="12" s="1"/>
  <c r="T245" i="12" s="1"/>
  <c r="T246" i="12" s="1"/>
  <c r="T247" i="12" s="1"/>
  <c r="T248" i="12" s="1"/>
  <c r="T249" i="12" s="1"/>
  <c r="T250" i="12" s="1"/>
  <c r="T251" i="12" s="1"/>
  <c r="F241" i="12"/>
  <c r="D241" i="12"/>
  <c r="J238" i="12"/>
  <c r="R238" i="12" s="1"/>
  <c r="J237" i="12"/>
  <c r="R237" i="12" s="1"/>
  <c r="J236" i="12"/>
  <c r="R236" i="12" s="1"/>
  <c r="J235" i="12"/>
  <c r="R235" i="12" s="1"/>
  <c r="J234" i="12"/>
  <c r="R234" i="12" s="1"/>
  <c r="J233" i="12"/>
  <c r="R233" i="12" s="1"/>
  <c r="J232" i="12"/>
  <c r="R232" i="12" s="1"/>
  <c r="J231" i="12"/>
  <c r="R231" i="12" s="1"/>
  <c r="U230" i="12"/>
  <c r="J230" i="12"/>
  <c r="R230" i="12" s="1"/>
  <c r="W229" i="12"/>
  <c r="T229" i="12"/>
  <c r="T230" i="12" s="1"/>
  <c r="T231" i="12" s="1"/>
  <c r="T232" i="12" s="1"/>
  <c r="T233" i="12" s="1"/>
  <c r="T234" i="12" s="1"/>
  <c r="T235" i="12" s="1"/>
  <c r="T236" i="12" s="1"/>
  <c r="T237" i="12" s="1"/>
  <c r="T238" i="12" s="1"/>
  <c r="F228" i="12"/>
  <c r="D228" i="12"/>
  <c r="J225" i="12"/>
  <c r="R225" i="12" s="1"/>
  <c r="J224" i="12"/>
  <c r="R224" i="12" s="1"/>
  <c r="J223" i="12"/>
  <c r="R223" i="12" s="1"/>
  <c r="J222" i="12"/>
  <c r="R222" i="12" s="1"/>
  <c r="J221" i="12"/>
  <c r="R221" i="12" s="1"/>
  <c r="J220" i="12"/>
  <c r="R220" i="12" s="1"/>
  <c r="J219" i="12"/>
  <c r="R219" i="12" s="1"/>
  <c r="J218" i="12"/>
  <c r="R218" i="12" s="1"/>
  <c r="U217" i="12"/>
  <c r="J217" i="12"/>
  <c r="R217" i="12" s="1"/>
  <c r="W216" i="12"/>
  <c r="T216" i="12"/>
  <c r="T217" i="12" s="1"/>
  <c r="T218" i="12" s="1"/>
  <c r="T219" i="12" s="1"/>
  <c r="T220" i="12" s="1"/>
  <c r="T221" i="12" s="1"/>
  <c r="T222" i="12" s="1"/>
  <c r="T223" i="12" s="1"/>
  <c r="T224" i="12" s="1"/>
  <c r="T225" i="12" s="1"/>
  <c r="F215" i="12"/>
  <c r="D215" i="12"/>
  <c r="J212" i="12"/>
  <c r="R212" i="12" s="1"/>
  <c r="J211" i="12"/>
  <c r="R211" i="12" s="1"/>
  <c r="J210" i="12"/>
  <c r="R210" i="12" s="1"/>
  <c r="J209" i="12"/>
  <c r="R209" i="12" s="1"/>
  <c r="J208" i="12"/>
  <c r="R208" i="12" s="1"/>
  <c r="J207" i="12"/>
  <c r="R207" i="12" s="1"/>
  <c r="J206" i="12"/>
  <c r="R206" i="12" s="1"/>
  <c r="J205" i="12"/>
  <c r="R205" i="12" s="1"/>
  <c r="U204" i="12"/>
  <c r="J204" i="12"/>
  <c r="R204" i="12" s="1"/>
  <c r="W203" i="12"/>
  <c r="T203" i="12"/>
  <c r="T204" i="12" s="1"/>
  <c r="T205" i="12" s="1"/>
  <c r="T206" i="12" s="1"/>
  <c r="T207" i="12" s="1"/>
  <c r="T208" i="12" s="1"/>
  <c r="T209" i="12" s="1"/>
  <c r="T210" i="12" s="1"/>
  <c r="T211" i="12" s="1"/>
  <c r="T212" i="12" s="1"/>
  <c r="F202" i="12"/>
  <c r="D202" i="12"/>
  <c r="J199" i="12"/>
  <c r="R199" i="12" s="1"/>
  <c r="J198" i="12"/>
  <c r="R198" i="12" s="1"/>
  <c r="J197" i="12"/>
  <c r="R197" i="12" s="1"/>
  <c r="J196" i="12"/>
  <c r="R196" i="12" s="1"/>
  <c r="J195" i="12"/>
  <c r="R195" i="12" s="1"/>
  <c r="J194" i="12"/>
  <c r="R194" i="12" s="1"/>
  <c r="J193" i="12"/>
  <c r="R193" i="12" s="1"/>
  <c r="J192" i="12"/>
  <c r="R192" i="12" s="1"/>
  <c r="U191" i="12"/>
  <c r="J191" i="12"/>
  <c r="R191" i="12" s="1"/>
  <c r="W190" i="12"/>
  <c r="T190" i="12"/>
  <c r="T191" i="12" s="1"/>
  <c r="T192" i="12" s="1"/>
  <c r="T193" i="12" s="1"/>
  <c r="T194" i="12" s="1"/>
  <c r="T195" i="12" s="1"/>
  <c r="T196" i="12" s="1"/>
  <c r="T197" i="12" s="1"/>
  <c r="T198" i="12" s="1"/>
  <c r="T199" i="12" s="1"/>
  <c r="F189" i="12"/>
  <c r="D189" i="12"/>
  <c r="J186" i="12"/>
  <c r="R186" i="12" s="1"/>
  <c r="J185" i="12"/>
  <c r="R185" i="12" s="1"/>
  <c r="J184" i="12"/>
  <c r="R184" i="12" s="1"/>
  <c r="J183" i="12"/>
  <c r="R183" i="12" s="1"/>
  <c r="J182" i="12"/>
  <c r="R182" i="12" s="1"/>
  <c r="J181" i="12"/>
  <c r="R181" i="12" s="1"/>
  <c r="J180" i="12"/>
  <c r="R180" i="12" s="1"/>
  <c r="J179" i="12"/>
  <c r="R179" i="12" s="1"/>
  <c r="U178" i="12"/>
  <c r="J178" i="12"/>
  <c r="R178" i="12" s="1"/>
  <c r="W177" i="12"/>
  <c r="T177" i="12"/>
  <c r="T178" i="12" s="1"/>
  <c r="T179" i="12" s="1"/>
  <c r="T180" i="12" s="1"/>
  <c r="T181" i="12" s="1"/>
  <c r="T182" i="12" s="1"/>
  <c r="T183" i="12" s="1"/>
  <c r="T184" i="12" s="1"/>
  <c r="T185" i="12" s="1"/>
  <c r="T186" i="12" s="1"/>
  <c r="F176" i="12"/>
  <c r="D176" i="12"/>
  <c r="J173" i="12"/>
  <c r="R173" i="12" s="1"/>
  <c r="J172" i="12"/>
  <c r="R172" i="12" s="1"/>
  <c r="J171" i="12"/>
  <c r="R171" i="12" s="1"/>
  <c r="J170" i="12"/>
  <c r="R170" i="12" s="1"/>
  <c r="J169" i="12"/>
  <c r="R169" i="12" s="1"/>
  <c r="J168" i="12"/>
  <c r="R168" i="12" s="1"/>
  <c r="J167" i="12"/>
  <c r="R167" i="12" s="1"/>
  <c r="J166" i="12"/>
  <c r="R166" i="12" s="1"/>
  <c r="U165" i="12"/>
  <c r="J165" i="12"/>
  <c r="R165" i="12" s="1"/>
  <c r="W164" i="12"/>
  <c r="T164" i="12"/>
  <c r="T165" i="12" s="1"/>
  <c r="T166" i="12" s="1"/>
  <c r="T167" i="12" s="1"/>
  <c r="T168" i="12" s="1"/>
  <c r="T169" i="12" s="1"/>
  <c r="T170" i="12" s="1"/>
  <c r="T171" i="12" s="1"/>
  <c r="T172" i="12" s="1"/>
  <c r="T173" i="12" s="1"/>
  <c r="F150" i="12"/>
  <c r="D150" i="12"/>
  <c r="J147" i="12"/>
  <c r="R147" i="12" s="1"/>
  <c r="J146" i="12"/>
  <c r="R146" i="12" s="1"/>
  <c r="J145" i="12"/>
  <c r="R145" i="12" s="1"/>
  <c r="J144" i="12"/>
  <c r="R144" i="12" s="1"/>
  <c r="J143" i="12"/>
  <c r="R143" i="12" s="1"/>
  <c r="J142" i="12"/>
  <c r="R142" i="12" s="1"/>
  <c r="J141" i="12"/>
  <c r="R141" i="12" s="1"/>
  <c r="J140" i="12"/>
  <c r="R140" i="12" s="1"/>
  <c r="U139" i="12"/>
  <c r="J139" i="12"/>
  <c r="R139" i="12" s="1"/>
  <c r="W138" i="12"/>
  <c r="T138" i="12"/>
  <c r="T139" i="12" s="1"/>
  <c r="T140" i="12" s="1"/>
  <c r="T141" i="12" s="1"/>
  <c r="T142" i="12" s="1"/>
  <c r="T143" i="12" s="1"/>
  <c r="T144" i="12" s="1"/>
  <c r="T145" i="12" s="1"/>
  <c r="T146" i="12" s="1"/>
  <c r="T147" i="12" s="1"/>
  <c r="F137" i="12"/>
  <c r="D137" i="12"/>
  <c r="J134" i="12"/>
  <c r="R134" i="12" s="1"/>
  <c r="J133" i="12"/>
  <c r="R133" i="12" s="1"/>
  <c r="J132" i="12"/>
  <c r="R132" i="12" s="1"/>
  <c r="J131" i="12"/>
  <c r="R131" i="12" s="1"/>
  <c r="J130" i="12"/>
  <c r="R130" i="12" s="1"/>
  <c r="J129" i="12"/>
  <c r="R129" i="12" s="1"/>
  <c r="J128" i="12"/>
  <c r="R128" i="12" s="1"/>
  <c r="J127" i="12"/>
  <c r="R127" i="12" s="1"/>
  <c r="U126" i="12"/>
  <c r="J126" i="12"/>
  <c r="R126" i="12" s="1"/>
  <c r="W125" i="12"/>
  <c r="T125" i="12"/>
  <c r="T126" i="12" s="1"/>
  <c r="T127" i="12" s="1"/>
  <c r="T128" i="12" s="1"/>
  <c r="T129" i="12" s="1"/>
  <c r="T130" i="12" s="1"/>
  <c r="T131" i="12" s="1"/>
  <c r="T132" i="12" s="1"/>
  <c r="T133" i="12" s="1"/>
  <c r="T134" i="12" s="1"/>
  <c r="F124" i="12"/>
  <c r="D124" i="12"/>
  <c r="J121" i="12"/>
  <c r="R121" i="12" s="1"/>
  <c r="J120" i="12"/>
  <c r="R120" i="12" s="1"/>
  <c r="J119" i="12"/>
  <c r="R119" i="12" s="1"/>
  <c r="J118" i="12"/>
  <c r="R118" i="12" s="1"/>
  <c r="J117" i="12"/>
  <c r="R117" i="12" s="1"/>
  <c r="J116" i="12"/>
  <c r="R116" i="12" s="1"/>
  <c r="J115" i="12"/>
  <c r="R115" i="12" s="1"/>
  <c r="J114" i="12"/>
  <c r="R114" i="12" s="1"/>
  <c r="U113" i="12"/>
  <c r="J113" i="12"/>
  <c r="R113" i="12" s="1"/>
  <c r="T112" i="12"/>
  <c r="T113" i="12" s="1"/>
  <c r="T114" i="12" s="1"/>
  <c r="T115" i="12" s="1"/>
  <c r="T116" i="12" s="1"/>
  <c r="T117" i="12" s="1"/>
  <c r="T118" i="12" s="1"/>
  <c r="T119" i="12" s="1"/>
  <c r="T120" i="12" s="1"/>
  <c r="T121" i="12" s="1"/>
  <c r="F111" i="12"/>
  <c r="D111" i="12"/>
  <c r="J108" i="12"/>
  <c r="R108" i="12" s="1"/>
  <c r="J107" i="12"/>
  <c r="R107" i="12" s="1"/>
  <c r="J106" i="12"/>
  <c r="R106" i="12" s="1"/>
  <c r="J105" i="12"/>
  <c r="R105" i="12" s="1"/>
  <c r="J104" i="12"/>
  <c r="R104" i="12" s="1"/>
  <c r="J103" i="12"/>
  <c r="R103" i="12" s="1"/>
  <c r="J102" i="12"/>
  <c r="R102" i="12" s="1"/>
  <c r="J101" i="12"/>
  <c r="R101" i="12" s="1"/>
  <c r="U100" i="12"/>
  <c r="J100" i="12"/>
  <c r="R100" i="12" s="1"/>
  <c r="W99" i="12"/>
  <c r="T99" i="12"/>
  <c r="T100" i="12" s="1"/>
  <c r="T101" i="12" s="1"/>
  <c r="T102" i="12" s="1"/>
  <c r="T103" i="12" s="1"/>
  <c r="T104" i="12" s="1"/>
  <c r="T105" i="12" s="1"/>
  <c r="T106" i="12" s="1"/>
  <c r="T107" i="12" s="1"/>
  <c r="T108" i="12" s="1"/>
  <c r="F98" i="12"/>
  <c r="D98" i="12"/>
  <c r="J95" i="12"/>
  <c r="R95" i="12" s="1"/>
  <c r="J94" i="12"/>
  <c r="R94" i="12" s="1"/>
  <c r="J93" i="12"/>
  <c r="R93" i="12" s="1"/>
  <c r="J92" i="12"/>
  <c r="R92" i="12" s="1"/>
  <c r="J91" i="12"/>
  <c r="R91" i="12" s="1"/>
  <c r="J90" i="12"/>
  <c r="R90" i="12" s="1"/>
  <c r="J89" i="12"/>
  <c r="R89" i="12" s="1"/>
  <c r="J88" i="12"/>
  <c r="R88" i="12" s="1"/>
  <c r="U87" i="12"/>
  <c r="J87" i="12"/>
  <c r="R87" i="12" s="1"/>
  <c r="W86" i="12"/>
  <c r="T86" i="12"/>
  <c r="T87" i="12" s="1"/>
  <c r="T88" i="12" s="1"/>
  <c r="T89" i="12" s="1"/>
  <c r="T90" i="12" s="1"/>
  <c r="T91" i="12" s="1"/>
  <c r="T92" i="12" s="1"/>
  <c r="T93" i="12" s="1"/>
  <c r="T94" i="12" s="1"/>
  <c r="T95" i="12" s="1"/>
  <c r="T96" i="12" l="1"/>
  <c r="T97" i="12" s="1"/>
  <c r="T98" i="12" s="1"/>
  <c r="T109" i="12"/>
  <c r="T110" i="12" s="1"/>
  <c r="T111" i="12" s="1"/>
  <c r="T135" i="12"/>
  <c r="T136" i="12" s="1"/>
  <c r="T137" i="12" s="1"/>
  <c r="T70" i="12"/>
  <c r="T71" i="12" s="1"/>
  <c r="T72" i="12" s="1"/>
  <c r="T239" i="12"/>
  <c r="T240" i="12" s="1"/>
  <c r="T241" i="12" s="1"/>
  <c r="T252" i="12"/>
  <c r="T253" i="12" s="1"/>
  <c r="T254" i="12" s="1"/>
  <c r="T161" i="12"/>
  <c r="T162" i="12" s="1"/>
  <c r="T163" i="12" s="1"/>
  <c r="T122" i="12"/>
  <c r="T123" i="12" s="1"/>
  <c r="T124" i="12" s="1"/>
  <c r="T148" i="12"/>
  <c r="T149" i="12" s="1"/>
  <c r="T150" i="12" s="1"/>
  <c r="T187" i="12"/>
  <c r="T188" i="12" s="1"/>
  <c r="T189" i="12" s="1"/>
  <c r="T213" i="12"/>
  <c r="T214" i="12" s="1"/>
  <c r="T215" i="12" s="1"/>
  <c r="T83" i="12"/>
  <c r="T84" i="12" s="1"/>
  <c r="T85" i="12" s="1"/>
  <c r="T174" i="12"/>
  <c r="T175" i="12" s="1"/>
  <c r="T176" i="12" s="1"/>
  <c r="T200" i="12"/>
  <c r="T201" i="12" s="1"/>
  <c r="T202" i="12" s="1"/>
  <c r="T226" i="12"/>
  <c r="T227" i="12" s="1"/>
  <c r="T228" i="12" s="1"/>
  <c r="T265" i="12"/>
  <c r="T266" i="12" s="1"/>
  <c r="T267" i="12" s="1"/>
  <c r="T57" i="12"/>
  <c r="T58" i="12" s="1"/>
  <c r="T59" i="12" s="1"/>
  <c r="T44" i="12"/>
  <c r="T45" i="12" s="1"/>
  <c r="T46" i="12" s="1"/>
  <c r="D46" i="12"/>
  <c r="D22" i="12" s="1"/>
  <c r="C4" i="11"/>
  <c r="W72" i="11"/>
  <c r="W59" i="11"/>
  <c r="W46" i="11"/>
  <c r="W33" i="11"/>
  <c r="D273" i="12"/>
  <c r="F273" i="12"/>
  <c r="D274" i="12"/>
  <c r="F274" i="12"/>
  <c r="D275" i="12"/>
  <c r="F275" i="12"/>
  <c r="D276" i="12"/>
  <c r="F276" i="12"/>
  <c r="D277" i="12"/>
  <c r="F277" i="12"/>
  <c r="D278" i="12"/>
  <c r="F278" i="12"/>
  <c r="D279" i="12"/>
  <c r="F279" i="12"/>
  <c r="P19" i="11"/>
  <c r="O19" i="11"/>
  <c r="N19" i="11"/>
  <c r="M19" i="11"/>
  <c r="L19" i="11"/>
  <c r="K19" i="11"/>
  <c r="I19" i="11"/>
  <c r="H19" i="11"/>
  <c r="F19" i="11"/>
  <c r="D19" i="11"/>
  <c r="P18" i="11"/>
  <c r="O18" i="11"/>
  <c r="N18" i="11"/>
  <c r="M18" i="11"/>
  <c r="L18" i="11"/>
  <c r="K18" i="11"/>
  <c r="I18" i="11"/>
  <c r="H18" i="11"/>
  <c r="F18" i="11"/>
  <c r="D18" i="11"/>
  <c r="P17" i="11"/>
  <c r="O17" i="11"/>
  <c r="N17" i="11"/>
  <c r="M17" i="11"/>
  <c r="L17" i="11"/>
  <c r="K17" i="11"/>
  <c r="I17" i="11"/>
  <c r="H17" i="11"/>
  <c r="F17" i="11"/>
  <c r="D17" i="11"/>
  <c r="P16" i="11"/>
  <c r="O16" i="11"/>
  <c r="N16" i="11"/>
  <c r="M16" i="11"/>
  <c r="L16" i="11"/>
  <c r="K16" i="11"/>
  <c r="I16" i="11"/>
  <c r="H16" i="11"/>
  <c r="F16" i="11"/>
  <c r="D16" i="11"/>
  <c r="P15" i="11"/>
  <c r="O15" i="11"/>
  <c r="N15" i="11"/>
  <c r="M15" i="11"/>
  <c r="L15" i="11"/>
  <c r="K15" i="11"/>
  <c r="I15" i="11"/>
  <c r="H15" i="11"/>
  <c r="F15" i="11"/>
  <c r="D15" i="11"/>
  <c r="P14" i="11"/>
  <c r="O14" i="11"/>
  <c r="N14" i="11"/>
  <c r="M14" i="11"/>
  <c r="L14" i="11"/>
  <c r="K14" i="11"/>
  <c r="I14" i="11"/>
  <c r="H14" i="11"/>
  <c r="F14" i="11"/>
  <c r="D14" i="11"/>
  <c r="P13" i="11"/>
  <c r="O13" i="11"/>
  <c r="N13" i="11"/>
  <c r="M13" i="11"/>
  <c r="L13" i="11"/>
  <c r="K13" i="11"/>
  <c r="I13" i="11"/>
  <c r="H13" i="11"/>
  <c r="F13" i="11"/>
  <c r="D13" i="11"/>
  <c r="P12" i="11"/>
  <c r="O12" i="11"/>
  <c r="N12" i="11"/>
  <c r="M12" i="11"/>
  <c r="L12" i="11"/>
  <c r="K12" i="11"/>
  <c r="I12" i="11"/>
  <c r="H12" i="11"/>
  <c r="F12" i="11"/>
  <c r="D12" i="11"/>
  <c r="P11" i="11"/>
  <c r="O11" i="11"/>
  <c r="N11" i="11"/>
  <c r="M11" i="11"/>
  <c r="L11" i="11"/>
  <c r="K11" i="11"/>
  <c r="I11" i="11"/>
  <c r="H11" i="11"/>
  <c r="F11" i="11"/>
  <c r="D11" i="11"/>
  <c r="P98" i="11"/>
  <c r="O98" i="11"/>
  <c r="N98" i="11"/>
  <c r="M98" i="11"/>
  <c r="L98" i="11"/>
  <c r="K98" i="11"/>
  <c r="I98" i="11"/>
  <c r="H98" i="11"/>
  <c r="F98" i="11"/>
  <c r="D98" i="11"/>
  <c r="P97" i="11"/>
  <c r="O97" i="11"/>
  <c r="N97" i="11"/>
  <c r="M97" i="11"/>
  <c r="L97" i="11"/>
  <c r="K97" i="11"/>
  <c r="I97" i="11"/>
  <c r="H97" i="11"/>
  <c r="F97" i="11"/>
  <c r="D97" i="11"/>
  <c r="P96" i="11"/>
  <c r="O96" i="11"/>
  <c r="N96" i="11"/>
  <c r="M96" i="11"/>
  <c r="L96" i="11"/>
  <c r="K96" i="11"/>
  <c r="I96" i="11"/>
  <c r="H96" i="11"/>
  <c r="F96" i="11"/>
  <c r="D96" i="11"/>
  <c r="P95" i="11"/>
  <c r="O95" i="11"/>
  <c r="N95" i="11"/>
  <c r="M95" i="11"/>
  <c r="L95" i="11"/>
  <c r="K95" i="11"/>
  <c r="I95" i="11"/>
  <c r="H95" i="11"/>
  <c r="F95" i="11"/>
  <c r="D95" i="11"/>
  <c r="P94" i="11"/>
  <c r="O94" i="11"/>
  <c r="N94" i="11"/>
  <c r="M94" i="11"/>
  <c r="L94" i="11"/>
  <c r="K94" i="11"/>
  <c r="I94" i="11"/>
  <c r="H94" i="11"/>
  <c r="F94" i="11"/>
  <c r="D94" i="11"/>
  <c r="P93" i="11"/>
  <c r="O93" i="11"/>
  <c r="N93" i="11"/>
  <c r="M93" i="11"/>
  <c r="L93" i="11"/>
  <c r="K93" i="11"/>
  <c r="I93" i="11"/>
  <c r="H93" i="11"/>
  <c r="F93" i="11"/>
  <c r="D93" i="11"/>
  <c r="P92" i="11"/>
  <c r="O92" i="11"/>
  <c r="N92" i="11"/>
  <c r="M92" i="11"/>
  <c r="L92" i="11"/>
  <c r="K92" i="11"/>
  <c r="I92" i="11"/>
  <c r="H92" i="11"/>
  <c r="F92" i="11"/>
  <c r="D92" i="11"/>
  <c r="P91" i="11"/>
  <c r="O91" i="11"/>
  <c r="N91" i="11"/>
  <c r="M91" i="11"/>
  <c r="L91" i="11"/>
  <c r="K91" i="11"/>
  <c r="I91" i="11"/>
  <c r="H91" i="11"/>
  <c r="F91" i="11"/>
  <c r="D91" i="11"/>
  <c r="P90" i="11"/>
  <c r="O90" i="11"/>
  <c r="N90" i="11"/>
  <c r="M90" i="11"/>
  <c r="L90" i="11"/>
  <c r="K90" i="11"/>
  <c r="I90" i="11"/>
  <c r="H90" i="11"/>
  <c r="F90" i="11"/>
  <c r="D90" i="11"/>
  <c r="D11" i="12"/>
  <c r="P19" i="12"/>
  <c r="O19" i="12"/>
  <c r="N19" i="12"/>
  <c r="M19" i="12"/>
  <c r="L19" i="12"/>
  <c r="K19" i="12"/>
  <c r="I19" i="12"/>
  <c r="H19" i="12"/>
  <c r="F19" i="12"/>
  <c r="D19" i="12"/>
  <c r="P18" i="12"/>
  <c r="O18" i="12"/>
  <c r="N18" i="12"/>
  <c r="M18" i="12"/>
  <c r="L18" i="12"/>
  <c r="K18" i="12"/>
  <c r="I18" i="12"/>
  <c r="H18" i="12"/>
  <c r="F18" i="12"/>
  <c r="D18" i="12"/>
  <c r="P17" i="12"/>
  <c r="O17" i="12"/>
  <c r="N17" i="12"/>
  <c r="M17" i="12"/>
  <c r="L17" i="12"/>
  <c r="K17" i="12"/>
  <c r="I17" i="12"/>
  <c r="H17" i="12"/>
  <c r="F17" i="12"/>
  <c r="D17" i="12"/>
  <c r="P16" i="12"/>
  <c r="O16" i="12"/>
  <c r="N16" i="12"/>
  <c r="M16" i="12"/>
  <c r="L16" i="12"/>
  <c r="K16" i="12"/>
  <c r="I16" i="12"/>
  <c r="H16" i="12"/>
  <c r="F16" i="12"/>
  <c r="D16" i="12"/>
  <c r="P15" i="12"/>
  <c r="O15" i="12"/>
  <c r="N15" i="12"/>
  <c r="M15" i="12"/>
  <c r="L15" i="12"/>
  <c r="K15" i="12"/>
  <c r="I15" i="12"/>
  <c r="H15" i="12"/>
  <c r="F15" i="12"/>
  <c r="D15" i="12"/>
  <c r="P14" i="12"/>
  <c r="O14" i="12"/>
  <c r="N14" i="12"/>
  <c r="M14" i="12"/>
  <c r="L14" i="12"/>
  <c r="K14" i="12"/>
  <c r="I14" i="12"/>
  <c r="H14" i="12"/>
  <c r="F14" i="12"/>
  <c r="D14" i="12"/>
  <c r="P13" i="12"/>
  <c r="O13" i="12"/>
  <c r="N13" i="12"/>
  <c r="M13" i="12"/>
  <c r="L13" i="12"/>
  <c r="K13" i="12"/>
  <c r="I13" i="12"/>
  <c r="H13" i="12"/>
  <c r="F13" i="12"/>
  <c r="D13" i="12"/>
  <c r="P12" i="12"/>
  <c r="O12" i="12"/>
  <c r="N12" i="12"/>
  <c r="M12" i="12"/>
  <c r="L12" i="12"/>
  <c r="K12" i="12"/>
  <c r="I12" i="12"/>
  <c r="H12" i="12"/>
  <c r="F12" i="12"/>
  <c r="D12" i="12"/>
  <c r="P11" i="12"/>
  <c r="O11" i="12"/>
  <c r="N11" i="12"/>
  <c r="M11" i="12"/>
  <c r="L11" i="12"/>
  <c r="K11" i="12"/>
  <c r="I11" i="12"/>
  <c r="H11" i="12"/>
  <c r="F11" i="12"/>
  <c r="P281" i="12"/>
  <c r="O281" i="12"/>
  <c r="N281" i="12"/>
  <c r="M281" i="12"/>
  <c r="L281" i="12"/>
  <c r="K281" i="12"/>
  <c r="I281" i="12"/>
  <c r="H281" i="12"/>
  <c r="F281" i="12"/>
  <c r="D281" i="12"/>
  <c r="P280" i="12"/>
  <c r="O280" i="12"/>
  <c r="N280" i="12"/>
  <c r="M280" i="12"/>
  <c r="L280" i="12"/>
  <c r="K280" i="12"/>
  <c r="I280" i="12"/>
  <c r="H280" i="12"/>
  <c r="F280" i="12"/>
  <c r="D280" i="12"/>
  <c r="P279" i="12"/>
  <c r="O279" i="12"/>
  <c r="N279" i="12"/>
  <c r="M279" i="12"/>
  <c r="L279" i="12"/>
  <c r="K279" i="12"/>
  <c r="I279" i="12"/>
  <c r="H279" i="12"/>
  <c r="P278" i="12"/>
  <c r="O278" i="12"/>
  <c r="N278" i="12"/>
  <c r="M278" i="12"/>
  <c r="L278" i="12"/>
  <c r="K278" i="12"/>
  <c r="I278" i="12"/>
  <c r="H278" i="12"/>
  <c r="P277" i="12"/>
  <c r="O277" i="12"/>
  <c r="N277" i="12"/>
  <c r="M277" i="12"/>
  <c r="L277" i="12"/>
  <c r="K277" i="12"/>
  <c r="I277" i="12"/>
  <c r="H277" i="12"/>
  <c r="P276" i="12"/>
  <c r="O276" i="12"/>
  <c r="N276" i="12"/>
  <c r="M276" i="12"/>
  <c r="L276" i="12"/>
  <c r="K276" i="12"/>
  <c r="I276" i="12"/>
  <c r="H276" i="12"/>
  <c r="P275" i="12"/>
  <c r="O275" i="12"/>
  <c r="N275" i="12"/>
  <c r="M275" i="12"/>
  <c r="L275" i="12"/>
  <c r="K275" i="12"/>
  <c r="I275" i="12"/>
  <c r="H275" i="12"/>
  <c r="P274" i="12"/>
  <c r="O274" i="12"/>
  <c r="N274" i="12"/>
  <c r="M274" i="12"/>
  <c r="L274" i="12"/>
  <c r="K274" i="12"/>
  <c r="I274" i="12"/>
  <c r="H274" i="12"/>
  <c r="P273" i="12"/>
  <c r="O273" i="12"/>
  <c r="O290" i="12" s="1"/>
  <c r="N273" i="12"/>
  <c r="M273" i="12"/>
  <c r="L273" i="12"/>
  <c r="K273" i="12"/>
  <c r="I273" i="12"/>
  <c r="H273" i="12"/>
  <c r="T72" i="11"/>
  <c r="T73" i="11" s="1"/>
  <c r="T74" i="11" s="1"/>
  <c r="T75" i="11" s="1"/>
  <c r="T76" i="11" s="1"/>
  <c r="T77" i="11" s="1"/>
  <c r="T78" i="11" s="1"/>
  <c r="T79" i="11" s="1"/>
  <c r="T80" i="11" s="1"/>
  <c r="T81" i="11" s="1"/>
  <c r="T59" i="11"/>
  <c r="T46" i="11"/>
  <c r="T47" i="11" s="1"/>
  <c r="T48" i="11" s="1"/>
  <c r="T49" i="11" s="1"/>
  <c r="T50" i="11" s="1"/>
  <c r="T51" i="11" s="1"/>
  <c r="T52" i="11" s="1"/>
  <c r="T53" i="11" s="1"/>
  <c r="T54" i="11" s="1"/>
  <c r="T55" i="11" s="1"/>
  <c r="U73" i="11"/>
  <c r="U60" i="11"/>
  <c r="U47" i="11"/>
  <c r="U34" i="11"/>
  <c r="J269" i="12"/>
  <c r="T33" i="11"/>
  <c r="T34" i="11" s="1"/>
  <c r="T35" i="11" s="1"/>
  <c r="T36" i="11" s="1"/>
  <c r="T37" i="11" s="1"/>
  <c r="T38" i="11" s="1"/>
  <c r="T39" i="11" s="1"/>
  <c r="T40" i="11" s="1"/>
  <c r="T41" i="11" s="1"/>
  <c r="T42" i="11" s="1"/>
  <c r="T60" i="11"/>
  <c r="T61" i="11" s="1"/>
  <c r="T62" i="11" s="1"/>
  <c r="T63" i="11" s="1"/>
  <c r="T64" i="11" s="1"/>
  <c r="T65" i="11" s="1"/>
  <c r="T66" i="11" s="1"/>
  <c r="T67" i="11" s="1"/>
  <c r="T68" i="11" s="1"/>
  <c r="T86" i="11"/>
  <c r="T87" i="11"/>
  <c r="T88" i="11"/>
  <c r="T91" i="11"/>
  <c r="T92" i="11"/>
  <c r="T93" i="11"/>
  <c r="T94" i="11"/>
  <c r="T95" i="11"/>
  <c r="T96" i="11"/>
  <c r="T97" i="11"/>
  <c r="T98" i="11"/>
  <c r="F84" i="11"/>
  <c r="F70" i="11"/>
  <c r="J17" i="12"/>
  <c r="J276" i="12"/>
  <c r="J273" i="12"/>
  <c r="J280" i="12"/>
  <c r="J12" i="12"/>
  <c r="J16" i="12"/>
  <c r="J277" i="12"/>
  <c r="J281" i="12"/>
  <c r="J274" i="12"/>
  <c r="J279" i="12"/>
  <c r="J11" i="12"/>
  <c r="J14" i="12"/>
  <c r="J18" i="12"/>
  <c r="J278" i="12"/>
  <c r="J15" i="12"/>
  <c r="J19" i="12"/>
  <c r="C4" i="12"/>
  <c r="F22" i="12"/>
  <c r="F21" i="12"/>
  <c r="T281" i="12"/>
  <c r="T280" i="12"/>
  <c r="T279" i="12"/>
  <c r="T278" i="12"/>
  <c r="T277" i="12"/>
  <c r="T276" i="12"/>
  <c r="T275" i="12"/>
  <c r="T274" i="12"/>
  <c r="J275" i="12"/>
  <c r="J13" i="12"/>
  <c r="J34" i="11"/>
  <c r="R34" i="11" s="1"/>
  <c r="J81" i="11"/>
  <c r="R81" i="11" s="1"/>
  <c r="J80" i="11"/>
  <c r="R80" i="11" s="1"/>
  <c r="J79" i="11"/>
  <c r="J78" i="11"/>
  <c r="R78" i="11" s="1"/>
  <c r="J77" i="11"/>
  <c r="R77" i="11" s="1"/>
  <c r="J76" i="11"/>
  <c r="R76" i="11" s="1"/>
  <c r="J75" i="11"/>
  <c r="R75" i="11" s="1"/>
  <c r="J74" i="11"/>
  <c r="R74" i="11" s="1"/>
  <c r="J68" i="11"/>
  <c r="R68" i="11" s="1"/>
  <c r="J67" i="11"/>
  <c r="R67" i="11" s="1"/>
  <c r="J66" i="11"/>
  <c r="R66" i="11" s="1"/>
  <c r="J65" i="11"/>
  <c r="R65" i="11" s="1"/>
  <c r="J64" i="11"/>
  <c r="R64" i="11" s="1"/>
  <c r="J63" i="11"/>
  <c r="R63" i="11" s="1"/>
  <c r="J62" i="11"/>
  <c r="R62" i="11" s="1"/>
  <c r="J61" i="11"/>
  <c r="R61" i="11" s="1"/>
  <c r="J55" i="11"/>
  <c r="R55" i="11" s="1"/>
  <c r="J54" i="11"/>
  <c r="R54" i="11" s="1"/>
  <c r="J53" i="11"/>
  <c r="R53" i="11" s="1"/>
  <c r="J52" i="11"/>
  <c r="R52" i="11" s="1"/>
  <c r="J51" i="11"/>
  <c r="R51" i="11" s="1"/>
  <c r="J50" i="11"/>
  <c r="R50" i="11" s="1"/>
  <c r="J49" i="11"/>
  <c r="R49" i="11" s="1"/>
  <c r="J48" i="11"/>
  <c r="R48" i="11" s="1"/>
  <c r="J42" i="11"/>
  <c r="R42" i="11" s="1"/>
  <c r="J41" i="11"/>
  <c r="R41" i="11" s="1"/>
  <c r="J40" i="11"/>
  <c r="J39" i="11"/>
  <c r="R39" i="11" s="1"/>
  <c r="J38" i="11"/>
  <c r="R38" i="11" s="1"/>
  <c r="J37" i="11"/>
  <c r="J14" i="11" s="1"/>
  <c r="J36" i="11"/>
  <c r="R36" i="11" s="1"/>
  <c r="J35" i="11"/>
  <c r="J73" i="11"/>
  <c r="R73" i="11" s="1"/>
  <c r="J60" i="11"/>
  <c r="J47" i="11"/>
  <c r="R47" i="11" s="1"/>
  <c r="D84" i="11"/>
  <c r="F83" i="11"/>
  <c r="D83" i="11"/>
  <c r="R79" i="11"/>
  <c r="D71" i="11"/>
  <c r="D70" i="11"/>
  <c r="F58" i="11"/>
  <c r="F57" i="11"/>
  <c r="D57" i="11"/>
  <c r="F45" i="11"/>
  <c r="R40" i="11"/>
  <c r="J19" i="11"/>
  <c r="J17" i="11"/>
  <c r="D58" i="11"/>
  <c r="F71" i="11"/>
  <c r="J96" i="11" l="1"/>
  <c r="J97" i="11"/>
  <c r="F20" i="11"/>
  <c r="N9" i="11"/>
  <c r="D100" i="11"/>
  <c r="J91" i="11"/>
  <c r="R91" i="11" s="1"/>
  <c r="J92" i="11"/>
  <c r="R92" i="11" s="1"/>
  <c r="L107" i="11"/>
  <c r="J13" i="11"/>
  <c r="R13" i="11" s="1"/>
  <c r="N107" i="11"/>
  <c r="T43" i="11"/>
  <c r="T44" i="11" s="1"/>
  <c r="T45" i="11" s="1"/>
  <c r="T56" i="11"/>
  <c r="T57" i="11" s="1"/>
  <c r="T58" i="11" s="1"/>
  <c r="T82" i="11"/>
  <c r="T83" i="11" s="1"/>
  <c r="T84" i="11" s="1"/>
  <c r="J87" i="11"/>
  <c r="T69" i="11"/>
  <c r="T70" i="11" s="1"/>
  <c r="T71" i="11" s="1"/>
  <c r="R97" i="11"/>
  <c r="R14" i="11"/>
  <c r="R17" i="11"/>
  <c r="R19" i="11"/>
  <c r="I290" i="12"/>
  <c r="L290" i="12"/>
  <c r="P290" i="12"/>
  <c r="H290" i="12"/>
  <c r="H291" i="12" s="1"/>
  <c r="O86" i="11"/>
  <c r="P88" i="11"/>
  <c r="I86" i="11"/>
  <c r="P107" i="11"/>
  <c r="I28" i="11"/>
  <c r="N28" i="11"/>
  <c r="K107" i="11"/>
  <c r="O107" i="11"/>
  <c r="K269" i="12"/>
  <c r="J94" i="11"/>
  <c r="R94" i="11" s="1"/>
  <c r="R35" i="11"/>
  <c r="R28" i="11" s="1"/>
  <c r="B28" i="11" s="1"/>
  <c r="J7" i="11"/>
  <c r="N88" i="11"/>
  <c r="H87" i="11"/>
  <c r="O88" i="11"/>
  <c r="M9" i="11"/>
  <c r="J16" i="11"/>
  <c r="R16" i="11" s="1"/>
  <c r="K7" i="11"/>
  <c r="O87" i="11"/>
  <c r="R96" i="11"/>
  <c r="J98" i="11"/>
  <c r="R98" i="11" s="1"/>
  <c r="J88" i="11"/>
  <c r="D7" i="11"/>
  <c r="K88" i="11"/>
  <c r="M7" i="11"/>
  <c r="P86" i="11"/>
  <c r="H86" i="11"/>
  <c r="P87" i="11"/>
  <c r="I88" i="11"/>
  <c r="L7" i="11"/>
  <c r="H88" i="11"/>
  <c r="L28" i="11"/>
  <c r="P28" i="11"/>
  <c r="J93" i="11"/>
  <c r="R93" i="11" s="1"/>
  <c r="J15" i="11"/>
  <c r="R15" i="11" s="1"/>
  <c r="R37" i="11"/>
  <c r="J86" i="11"/>
  <c r="H9" i="11"/>
  <c r="M86" i="11"/>
  <c r="O7" i="11"/>
  <c r="H7" i="11"/>
  <c r="I87" i="11"/>
  <c r="I9" i="11"/>
  <c r="K86" i="11"/>
  <c r="N7" i="11"/>
  <c r="L88" i="11"/>
  <c r="H107" i="11"/>
  <c r="H108" i="11" s="1"/>
  <c r="M107" i="11"/>
  <c r="K28" i="11"/>
  <c r="O28" i="11"/>
  <c r="F101" i="11"/>
  <c r="J18" i="11"/>
  <c r="R18" i="11" s="1"/>
  <c r="J11" i="11"/>
  <c r="R11" i="11" s="1"/>
  <c r="L9" i="11"/>
  <c r="N87" i="11"/>
  <c r="D86" i="11"/>
  <c r="I7" i="11"/>
  <c r="L86" i="11"/>
  <c r="K9" i="11"/>
  <c r="M88" i="11"/>
  <c r="P7" i="11"/>
  <c r="D45" i="11"/>
  <c r="J95" i="11"/>
  <c r="R95" i="11" s="1"/>
  <c r="M87" i="11"/>
  <c r="O9" i="11"/>
  <c r="F8" i="11"/>
  <c r="L87" i="11"/>
  <c r="F87" i="11"/>
  <c r="F9" i="11"/>
  <c r="D20" i="11"/>
  <c r="F86" i="11"/>
  <c r="D87" i="11"/>
  <c r="F100" i="11"/>
  <c r="H28" i="11"/>
  <c r="H29" i="11" s="1"/>
  <c r="M28" i="11"/>
  <c r="J12" i="11"/>
  <c r="R12" i="11" s="1"/>
  <c r="F21" i="11"/>
  <c r="D101" i="11"/>
  <c r="R60" i="11"/>
  <c r="N86" i="11"/>
  <c r="F88" i="11"/>
  <c r="P9" i="11"/>
  <c r="D88" i="11"/>
  <c r="K87" i="11"/>
  <c r="L29" i="12"/>
  <c r="P29" i="12"/>
  <c r="N290" i="12"/>
  <c r="H29" i="12"/>
  <c r="H30" i="12" s="1"/>
  <c r="M29" i="12"/>
  <c r="R281" i="12"/>
  <c r="D284" i="12"/>
  <c r="N271" i="12"/>
  <c r="M7" i="12"/>
  <c r="D271" i="12"/>
  <c r="F269" i="12"/>
  <c r="O29" i="12"/>
  <c r="N9" i="12"/>
  <c r="M8" i="12"/>
  <c r="P7" i="12"/>
  <c r="I29" i="12"/>
  <c r="N29" i="12"/>
  <c r="M269" i="12"/>
  <c r="I270" i="12"/>
  <c r="L9" i="12"/>
  <c r="H8" i="12"/>
  <c r="P270" i="12"/>
  <c r="O270" i="12"/>
  <c r="D7" i="12"/>
  <c r="D269" i="12"/>
  <c r="F271" i="12"/>
  <c r="I107" i="11"/>
  <c r="J9" i="11"/>
  <c r="J90" i="11"/>
  <c r="R90" i="11" s="1"/>
  <c r="R16" i="12"/>
  <c r="R13" i="12"/>
  <c r="F283" i="12"/>
  <c r="J29" i="12"/>
  <c r="J30" i="12" s="1"/>
  <c r="D283" i="12"/>
  <c r="D21" i="12"/>
  <c r="J290" i="12"/>
  <c r="J291" i="12" s="1"/>
  <c r="O8" i="12"/>
  <c r="O271" i="12"/>
  <c r="J270" i="12"/>
  <c r="P8" i="12"/>
  <c r="J7" i="12"/>
  <c r="L269" i="12"/>
  <c r="O9" i="12"/>
  <c r="O7" i="12"/>
  <c r="M271" i="12"/>
  <c r="H270" i="12"/>
  <c r="N8" i="12"/>
  <c r="H7" i="12"/>
  <c r="L271" i="12"/>
  <c r="M9" i="12"/>
  <c r="F9" i="12"/>
  <c r="D270" i="12"/>
  <c r="D8" i="12"/>
  <c r="K29" i="12"/>
  <c r="I9" i="12"/>
  <c r="I7" i="12"/>
  <c r="K271" i="12"/>
  <c r="J9" i="12"/>
  <c r="N7" i="12"/>
  <c r="M270" i="12"/>
  <c r="H269" i="12"/>
  <c r="I8" i="12"/>
  <c r="O269" i="12"/>
  <c r="I271" i="12"/>
  <c r="H9" i="12"/>
  <c r="L7" i="12"/>
  <c r="N269" i="12"/>
  <c r="H271" i="12"/>
  <c r="F7" i="12"/>
  <c r="D9" i="12"/>
  <c r="K8" i="12"/>
  <c r="N270" i="12"/>
  <c r="I269" i="12"/>
  <c r="L8" i="12"/>
  <c r="P269" i="12"/>
  <c r="J271" i="12"/>
  <c r="K9" i="12"/>
  <c r="K7" i="12"/>
  <c r="L270" i="12"/>
  <c r="P9" i="12"/>
  <c r="J8" i="12"/>
  <c r="P271" i="12"/>
  <c r="K270" i="12"/>
  <c r="F270" i="12"/>
  <c r="F8" i="12"/>
  <c r="M290" i="12"/>
  <c r="R11" i="12"/>
  <c r="R14" i="12"/>
  <c r="R19" i="12"/>
  <c r="K290" i="12"/>
  <c r="R12" i="12"/>
  <c r="R18" i="12"/>
  <c r="R278" i="12"/>
  <c r="R280" i="12"/>
  <c r="R15" i="12"/>
  <c r="R17" i="12"/>
  <c r="R275" i="12"/>
  <c r="R277" i="12"/>
  <c r="R279" i="12"/>
  <c r="R274" i="12"/>
  <c r="R276" i="12"/>
  <c r="R273" i="12"/>
  <c r="F284" i="12"/>
  <c r="I108" i="11" l="1"/>
  <c r="R29" i="11"/>
  <c r="C29" i="11" s="1"/>
  <c r="I30" i="12"/>
  <c r="N8" i="11"/>
  <c r="O8" i="11"/>
  <c r="M8" i="11"/>
  <c r="I29" i="11"/>
  <c r="K8" i="11"/>
  <c r="R9" i="11"/>
  <c r="J107" i="11"/>
  <c r="J108" i="11" s="1"/>
  <c r="K108" i="11" s="1"/>
  <c r="L108" i="11" s="1"/>
  <c r="M108" i="11" s="1"/>
  <c r="N108" i="11" s="1"/>
  <c r="O108" i="11" s="1"/>
  <c r="P108" i="11" s="1"/>
  <c r="L8" i="11"/>
  <c r="H8" i="11"/>
  <c r="I8" i="11"/>
  <c r="P8" i="11"/>
  <c r="J8" i="11"/>
  <c r="D21" i="11"/>
  <c r="R87" i="11"/>
  <c r="J28" i="11"/>
  <c r="J29" i="11" s="1"/>
  <c r="K29" i="11" s="1"/>
  <c r="L29" i="11" s="1"/>
  <c r="M29" i="11" s="1"/>
  <c r="N29" i="11" s="1"/>
  <c r="O29" i="11" s="1"/>
  <c r="P29" i="11" s="1"/>
  <c r="I291" i="12"/>
  <c r="R86" i="11"/>
  <c r="K30" i="12"/>
  <c r="L30" i="12" s="1"/>
  <c r="M30" i="12" s="1"/>
  <c r="N30" i="12" s="1"/>
  <c r="O30" i="12" s="1"/>
  <c r="P30" i="12" s="1"/>
  <c r="R7" i="11"/>
  <c r="R88" i="11"/>
  <c r="R8" i="12"/>
  <c r="R30" i="12"/>
  <c r="C30" i="12" s="1"/>
  <c r="R9" i="12"/>
  <c r="R270" i="12"/>
  <c r="R271" i="12"/>
  <c r="R269" i="12"/>
  <c r="R7" i="12"/>
  <c r="K291" i="12"/>
  <c r="L291" i="12" s="1"/>
  <c r="M291" i="12" s="1"/>
  <c r="N291" i="12" s="1"/>
  <c r="O291" i="12" s="1"/>
  <c r="P291" i="12" s="1"/>
  <c r="R8" i="11" l="1"/>
  <c r="R29" i="12"/>
  <c r="B29" i="12" s="1"/>
</calcChain>
</file>

<file path=xl/sharedStrings.xml><?xml version="1.0" encoding="utf-8"?>
<sst xmlns="http://schemas.openxmlformats.org/spreadsheetml/2006/main" count="1280" uniqueCount="174">
  <si>
    <t>T</t>
  </si>
  <si>
    <t>S/C</t>
  </si>
  <si>
    <t>GGTBR</t>
  </si>
  <si>
    <t>GGP</t>
  </si>
  <si>
    <t>GGIH</t>
  </si>
  <si>
    <t>CFT</t>
  </si>
  <si>
    <t>ICL</t>
  </si>
  <si>
    <t>RFDF</t>
  </si>
  <si>
    <t>FRF</t>
  </si>
  <si>
    <t>OFS</t>
  </si>
  <si>
    <t>S/C TOTAL</t>
  </si>
  <si>
    <t>School/Center Funds</t>
  </si>
  <si>
    <t>Gifts/Grants Pledged</t>
  </si>
  <si>
    <t>Capital Funding Transfer</t>
  </si>
  <si>
    <t>Internal Capital Loan</t>
  </si>
  <si>
    <t>Research Facilities Development Fund</t>
  </si>
  <si>
    <t>Facilities Renewal Fund</t>
  </si>
  <si>
    <t>Other Funding Sources</t>
  </si>
  <si>
    <t>FY2011</t>
  </si>
  <si>
    <t>should equal zero</t>
  </si>
  <si>
    <t>FY2012</t>
  </si>
  <si>
    <t>FY2013</t>
  </si>
  <si>
    <t>A</t>
  </si>
  <si>
    <t>B</t>
  </si>
  <si>
    <t>Project Type Definitions</t>
  </si>
  <si>
    <t>Ongoing</t>
  </si>
  <si>
    <t>FY2014</t>
  </si>
  <si>
    <t>IBL</t>
  </si>
  <si>
    <t>New project - full funding plan</t>
  </si>
  <si>
    <t>New project - funding dependent</t>
  </si>
  <si>
    <t>FY2015</t>
  </si>
  <si>
    <t>FY2016 +</t>
  </si>
  <si>
    <t>Gifts/Grants In Hand</t>
  </si>
  <si>
    <t>Gifts/Grants To Be Raised</t>
  </si>
  <si>
    <t>Project Expenditure / Funding Flow</t>
  </si>
  <si>
    <t>Ongoing Projects</t>
  </si>
  <si>
    <t>Building Design</t>
  </si>
  <si>
    <t>Research Wing</t>
  </si>
  <si>
    <t>Lab Renovation</t>
  </si>
  <si>
    <t>Auditorium Renovation</t>
  </si>
  <si>
    <t>Ongoing:</t>
  </si>
  <si>
    <t>A:</t>
  </si>
  <si>
    <t>B:</t>
  </si>
  <si>
    <t>Project does not have a full funding plan at this time; approval is funding dependent</t>
  </si>
  <si>
    <t>Step</t>
  </si>
  <si>
    <t>The funding descriptions are as follows:</t>
  </si>
  <si>
    <t>S/C:</t>
  </si>
  <si>
    <t>GGIH:</t>
  </si>
  <si>
    <t>GGP:</t>
  </si>
  <si>
    <t>GGTBR:</t>
  </si>
  <si>
    <t>CFT:</t>
  </si>
  <si>
    <t>FRF:</t>
  </si>
  <si>
    <t>RFDF:</t>
  </si>
  <si>
    <t>OFS:</t>
  </si>
  <si>
    <t>ICL:</t>
  </si>
  <si>
    <t>IBL:</t>
  </si>
  <si>
    <t>Gifts or grants that are to be raised (i.e., not yet in hand or pledged)</t>
  </si>
  <si>
    <t>Research Facilities Development Fund awards provided by the Provost's Office</t>
  </si>
  <si>
    <t>Facilities Renewal Fund resources committed by FRES to address building systems and infrastructure needs</t>
  </si>
  <si>
    <t>Interim Bridge Loan</t>
  </si>
  <si>
    <t>The ICL and IBL amounts are calculated fields that will be populated through formulas based on your input in other cells.</t>
  </si>
  <si>
    <t>Internal Capital Loan to be repaid after project close-out in accordance with an amortization schedule to be issued by the Treasurer's Office</t>
  </si>
  <si>
    <t>Interim Bridge Loan to be repaid upon the receipt of gifts, grants or other funding sources</t>
  </si>
  <si>
    <t>Project Subtotal - Ongoing Projects</t>
  </si>
  <si>
    <t>Project Subtotal - New Project - Full Funding Plan</t>
  </si>
  <si>
    <t>Project Subtotal - New Project - Funding Dependent</t>
  </si>
  <si>
    <t>Instructions for Completing Capital Plan Template</t>
  </si>
  <si>
    <t>Comments</t>
  </si>
  <si>
    <t>Resouces are from School/Center operations or reserves</t>
  </si>
  <si>
    <t>- For GGP, enter the annual cash flow based on the pledge/payment schedule in the gift/grant agreement.</t>
  </si>
  <si>
    <t>- For S/C, CFT, FRF, RFDF and OFS, enter the amounts corresponding to the years that you anticipate they will be transferred to the project fund.</t>
  </si>
  <si>
    <t>Total Cost and Funding by Source</t>
  </si>
  <si>
    <t>Through FY2009</t>
  </si>
  <si>
    <t>Projected for FY2010</t>
  </si>
  <si>
    <t>Through FY2010</t>
  </si>
  <si>
    <t>Project Title &amp; Description</t>
  </si>
  <si>
    <t>Resource Center</t>
  </si>
  <si>
    <t>Auxiliary Enterprises</t>
  </si>
  <si>
    <t>Projects with financial approval prior to FY2011</t>
  </si>
  <si>
    <t>C</t>
  </si>
  <si>
    <t>D and F</t>
  </si>
  <si>
    <t>Please do not overwrite the formulas in those rows in Colums D and F.</t>
  </si>
  <si>
    <t>Bottom Summary</t>
  </si>
  <si>
    <t>Top Summary</t>
  </si>
  <si>
    <t>Do not delete or change the formulas or content in any of the cells in rows 1 through 26!</t>
  </si>
  <si>
    <t>these columns will be hidden in the finished document</t>
  </si>
  <si>
    <t>Total Cost and
Funding by Source</t>
  </si>
  <si>
    <t>- For GGTBR, enter the annual cash flow based on pledge/payment schedules being requested or on typical receipt schedules for your School or Center.</t>
  </si>
  <si>
    <t xml:space="preserve">Save the workbook, adding your School or Center name at the start of the file name. </t>
  </si>
  <si>
    <r>
      <rPr>
        <u/>
        <sz val="8"/>
        <color indexed="21"/>
        <rFont val="Arial"/>
        <family val="2"/>
      </rPr>
      <t>Prog.Code</t>
    </r>
    <r>
      <rPr>
        <sz val="8"/>
        <rFont val="Arial"/>
        <family val="2"/>
      </rPr>
      <t xml:space="preserve">
Ongoing, A or B</t>
    </r>
  </si>
  <si>
    <t>Be sure to include anticipated GGP and GGTBR payments even if they extend beyond the period of project expenditures.</t>
  </si>
  <si>
    <t>PLEASE NOTE:  DO NOT INSERT ANY ROWS OR COLUMNS IN THE WORKBOOK!</t>
  </si>
  <si>
    <t>If a Program Code (4-digit number) has been established for the project, enter it in the shaded box in Column B.  All ongoing projects should have these.</t>
  </si>
  <si>
    <t>Direct support provided by Central University Resources or other Schools or Centers; indicate source in Project Description column</t>
  </si>
  <si>
    <t>Other funding sources provided from outside the University (e.g., from the Health System); indicate source in Project Description column</t>
  </si>
  <si>
    <t>category for sumif formulas</t>
  </si>
  <si>
    <t>non-zero means total cost differs from total funding sources</t>
  </si>
  <si>
    <t>non-zero means cash flows differ from totals</t>
  </si>
  <si>
    <t>Project Expenditure/Funding Flow</t>
  </si>
  <si>
    <t>category for consolidation worksheet</t>
  </si>
  <si>
    <t>Ongoing,
A or B</t>
  </si>
  <si>
    <t>To the extent that S/C funds will be advanced in anticipation of GGP and GGTBR to be received after the period of project expenditures,</t>
  </si>
  <si>
    <t>show the S/C amounts by year as they are applied to the project and then show negative S/C amounts in the years corresponding to the</t>
  </si>
  <si>
    <t>the receipt of those gifts, in effect recognizing the reimbursement of S/C funds from future gift receipts.</t>
  </si>
  <si>
    <t>Penn School</t>
  </si>
  <si>
    <t>Provide project title and description.  The title goes immediately to the right of the Column B shaded cell; the description goes in the cell below the title.</t>
  </si>
  <si>
    <t>= ICL</t>
  </si>
  <si>
    <t>Column, Row or</t>
  </si>
  <si>
    <t>Cell Reference</t>
  </si>
  <si>
    <t>Column B</t>
  </si>
  <si>
    <t>Rows 28 &amp; 29</t>
  </si>
  <si>
    <t>As an added check, ensure that the annual and cumulative funding position across all of your projects in this plan reflect your intentions.</t>
  </si>
  <si>
    <t>For all of your projects in this plan:
    Annual funding surplus (deficit)</t>
  </si>
  <si>
    <t xml:space="preserve">    Cumulative funding surplus (deficit)</t>
  </si>
  <si>
    <t>H and I</t>
  </si>
  <si>
    <t>K, L, M, N, O, P</t>
  </si>
  <si>
    <t>R</t>
  </si>
  <si>
    <t>Ensure that all of the amounts in Column R equal 0; this ensures that your funding categories by source and year add up to the totals.</t>
  </si>
  <si>
    <r>
      <t xml:space="preserve">FY2011 Capital Plan
</t>
    </r>
    <r>
      <rPr>
        <b/>
        <sz val="8"/>
        <rFont val="Arial"/>
        <family val="2"/>
      </rPr>
      <t>(new projects to be initiated in FY2011)</t>
    </r>
  </si>
  <si>
    <t>School</t>
  </si>
  <si>
    <t>Administrative Service Center</t>
  </si>
  <si>
    <t>Using the drop down list in the white cell, indicate whether the project is:</t>
  </si>
  <si>
    <t>CENT</t>
  </si>
  <si>
    <t>Century Bond Funding</t>
  </si>
  <si>
    <t>CENT:</t>
  </si>
  <si>
    <t>If you would like to print the workbook, hide any project grids between (between rows 47 and 319) that you do not use.  Do not hide the Bottom Summary</t>
  </si>
  <si>
    <t>grid (rows 321-340), which shows your project spending and funding by source and year.</t>
  </si>
  <si>
    <t>Cell C31 and C32</t>
  </si>
  <si>
    <t xml:space="preserve">Select from the dropdown in C31.  Type School or Center name in C32.  </t>
  </si>
  <si>
    <t>FY2022</t>
  </si>
  <si>
    <t>Projects with financial approval</t>
  </si>
  <si>
    <t>FY2023</t>
  </si>
  <si>
    <t>Project was approved prior to current dateand has yet to be completed</t>
  </si>
  <si>
    <t>Project Description:</t>
  </si>
  <si>
    <t>Project Estimate is based on:</t>
  </si>
  <si>
    <t xml:space="preserve">Date of Approvals: </t>
  </si>
  <si>
    <t xml:space="preserve">Project Name: </t>
  </si>
  <si>
    <t>FY2024</t>
  </si>
  <si>
    <t>School/Center</t>
  </si>
  <si>
    <t>Through
FY2020</t>
  </si>
  <si>
    <t>FY2025</t>
  </si>
  <si>
    <t>Projected for
FY2021</t>
  </si>
  <si>
    <t>Through
FY2021</t>
  </si>
  <si>
    <t>FY2026</t>
  </si>
  <si>
    <r>
      <t xml:space="preserve">FY2022 Capital Plan
</t>
    </r>
    <r>
      <rPr>
        <b/>
        <sz val="8"/>
        <rFont val="Arial"/>
        <family val="2"/>
      </rPr>
      <t>(new projects to be initiated in FY2022)</t>
    </r>
  </si>
  <si>
    <t>FY2027 +</t>
  </si>
  <si>
    <t xml:space="preserve">State what the project estimate is based on - cost/sf, feasibility study, schematic design, etc.  </t>
  </si>
  <si>
    <t>For ongoing project, note the date of financial approval - CAG, Capital Council, Trustees.</t>
  </si>
  <si>
    <t xml:space="preserve">Project Description: </t>
  </si>
  <si>
    <t>Project Estimate is based on:  Schematic design completed in May 2020.</t>
  </si>
  <si>
    <t>Project Estimate is based on:  Design Development docs completed September 2019.</t>
  </si>
  <si>
    <t>Project Estimate is based on:  Feasibility Study completed in September 2020.</t>
  </si>
  <si>
    <t>Date of approvals:</t>
  </si>
  <si>
    <t>Project Estimate is based on:  Past studies.  Intend to begin feasibility study in December 2020.</t>
  </si>
  <si>
    <t>Project has a full funding plan; approval is likely in FY2022</t>
  </si>
  <si>
    <t>FY2027</t>
  </si>
  <si>
    <t>Trustee Approval: May 21</t>
  </si>
  <si>
    <t>Capital Council Approval: Feb 20</t>
  </si>
  <si>
    <t>Enter projected cost and the funding sources by amount in Column D for ongoing projects and Column F for new projects to be initiated.</t>
  </si>
  <si>
    <t>Gift or grant revenues that are in hand (i.e., cash has been received or is scheduled to be received by the end of FY2022)</t>
  </si>
  <si>
    <t>Gift or grant revenues that have been pledged by donors or granting agencies, but for which the cash has not been received by the end of FY2022</t>
  </si>
  <si>
    <t>Enter the actual spending and funding by source through the end of FY2021 in Column H and the projected spending and funding by source in FY2022</t>
  </si>
  <si>
    <t xml:space="preserve">in Column I.  The amounts in these columns are then added by formula in Column J, which shows cash flows through the end of FY2022.  </t>
  </si>
  <si>
    <t>Please note that, by definition, all GGIH should be shown in Columns H and I as these amounts would have been received by the end of FY2022.</t>
  </si>
  <si>
    <t>Enter the amount of projected spending and funding by source by year.  Note that Column P includes FY2027 and beyond.</t>
  </si>
  <si>
    <t>FY2028</t>
  </si>
  <si>
    <t>Through
FY2024</t>
  </si>
  <si>
    <t>FY2029</t>
  </si>
  <si>
    <r>
      <t xml:space="preserve">FY2026 Capital Plan
</t>
    </r>
    <r>
      <rPr>
        <b/>
        <sz val="8"/>
        <rFont val="Arial"/>
        <family val="2"/>
      </rPr>
      <t>(new projects to be initiated in FY2025-26)</t>
    </r>
  </si>
  <si>
    <t>Projected for
FY2025</t>
  </si>
  <si>
    <t>Through
FY2025</t>
  </si>
  <si>
    <t>FY2030</t>
  </si>
  <si>
    <t>FY2031 +</t>
  </si>
  <si>
    <t>Through FY2025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</si>
</sst>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4"/>
      <name val="Arial"/>
      <family val="2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color indexed="9"/>
      <name val="Times New Roman"/>
      <family val="1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u/>
      <sz val="8"/>
      <color indexed="2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u/>
      <sz val="8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theme="6" tint="-0.249977111117893"/>
      <name val="Arial"/>
      <family val="2"/>
    </font>
    <font>
      <sz val="10"/>
      <color theme="9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330">
    <xf numFmtId="0" fontId="0" fillId="0" borderId="0" xfId="0"/>
    <xf numFmtId="0" fontId="8" fillId="0" borderId="0" xfId="0" applyFont="1" applyProtection="1"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4" fontId="9" fillId="0" borderId="1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left"/>
    </xf>
    <xf numFmtId="164" fontId="9" fillId="0" borderId="7" xfId="0" applyNumberFormat="1" applyFont="1" applyBorder="1" applyAlignment="1">
      <alignment horizontal="right"/>
    </xf>
    <xf numFmtId="0" fontId="13" fillId="0" borderId="0" xfId="0" applyFont="1"/>
    <xf numFmtId="3" fontId="3" fillId="0" borderId="0" xfId="0" applyNumberFormat="1" applyFont="1" applyAlignment="1">
      <alignment horizontal="center"/>
    </xf>
    <xf numFmtId="164" fontId="9" fillId="2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164" fontId="8" fillId="2" borderId="0" xfId="0" applyNumberFormat="1" applyFont="1" applyFill="1" applyProtection="1">
      <protection locked="0"/>
    </xf>
    <xf numFmtId="164" fontId="9" fillId="0" borderId="0" xfId="0" applyNumberFormat="1" applyFont="1" applyProtection="1">
      <protection locked="0"/>
    </xf>
    <xf numFmtId="164" fontId="9" fillId="0" borderId="7" xfId="0" applyNumberFormat="1" applyFont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quotePrefix="1" applyFont="1" applyAlignment="1">
      <alignment horizontal="center"/>
    </xf>
    <xf numFmtId="0" fontId="16" fillId="0" borderId="0" xfId="0" quotePrefix="1" applyFont="1" applyAlignment="1">
      <alignment horizontal="right"/>
    </xf>
    <xf numFmtId="0" fontId="16" fillId="0" borderId="0" xfId="0" quotePrefix="1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quotePrefix="1" applyFont="1" applyAlignment="1">
      <alignment horizontal="left"/>
    </xf>
    <xf numFmtId="0" fontId="15" fillId="0" borderId="4" xfId="0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0" fontId="23" fillId="0" borderId="0" xfId="0" quotePrefix="1" applyFont="1" applyAlignment="1">
      <alignment horizontal="left"/>
    </xf>
    <xf numFmtId="164" fontId="9" fillId="0" borderId="8" xfId="0" applyNumberFormat="1" applyFont="1" applyBorder="1" applyAlignment="1">
      <alignment horizontal="right"/>
    </xf>
    <xf numFmtId="0" fontId="13" fillId="0" borderId="1" xfId="0" applyFont="1" applyBorder="1"/>
    <xf numFmtId="3" fontId="14" fillId="0" borderId="1" xfId="0" applyNumberFormat="1" applyFont="1" applyBorder="1" applyAlignment="1">
      <alignment horizontal="right"/>
    </xf>
    <xf numFmtId="0" fontId="24" fillId="0" borderId="0" xfId="0" applyFont="1" applyProtection="1">
      <protection locked="0"/>
    </xf>
    <xf numFmtId="164" fontId="7" fillId="0" borderId="3" xfId="0" applyNumberFormat="1" applyFont="1" applyBorder="1" applyAlignment="1">
      <alignment horizontal="center"/>
    </xf>
    <xf numFmtId="0" fontId="8" fillId="0" borderId="0" xfId="0" applyFont="1"/>
    <xf numFmtId="164" fontId="9" fillId="2" borderId="0" xfId="0" applyNumberFormat="1" applyFont="1" applyFill="1"/>
    <xf numFmtId="0" fontId="9" fillId="0" borderId="0" xfId="0" applyFont="1"/>
    <xf numFmtId="0" fontId="2" fillId="0" borderId="6" xfId="0" applyFont="1" applyBorder="1"/>
    <xf numFmtId="3" fontId="8" fillId="0" borderId="11" xfId="0" applyNumberFormat="1" applyFont="1" applyBorder="1"/>
    <xf numFmtId="3" fontId="6" fillId="0" borderId="12" xfId="0" applyNumberFormat="1" applyFont="1" applyBorder="1" applyAlignment="1">
      <alignment horizontal="center"/>
    </xf>
    <xf numFmtId="164" fontId="8" fillId="2" borderId="0" xfId="0" applyNumberFormat="1" applyFont="1" applyFill="1"/>
    <xf numFmtId="3" fontId="8" fillId="3" borderId="1" xfId="0" applyNumberFormat="1" applyFont="1" applyFill="1" applyBorder="1"/>
    <xf numFmtId="3" fontId="8" fillId="3" borderId="4" xfId="0" applyNumberFormat="1" applyFont="1" applyFill="1" applyBorder="1"/>
    <xf numFmtId="164" fontId="7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0" borderId="0" xfId="0" applyFont="1"/>
    <xf numFmtId="0" fontId="12" fillId="0" borderId="0" xfId="0" applyFont="1"/>
    <xf numFmtId="0" fontId="15" fillId="0" borderId="0" xfId="0" applyFont="1"/>
    <xf numFmtId="3" fontId="15" fillId="0" borderId="0" xfId="0" applyNumberFormat="1" applyFont="1" applyAlignment="1">
      <alignment horizontal="right"/>
    </xf>
    <xf numFmtId="0" fontId="15" fillId="0" borderId="0" xfId="0" applyFont="1" applyProtection="1">
      <protection locked="0"/>
    </xf>
    <xf numFmtId="3" fontId="1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4" fillId="0" borderId="1" xfId="0" applyFont="1" applyBorder="1"/>
    <xf numFmtId="3" fontId="15" fillId="0" borderId="1" xfId="0" applyNumberFormat="1" applyFont="1" applyBorder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164" fontId="4" fillId="0" borderId="19" xfId="0" applyNumberFormat="1" applyFont="1" applyBorder="1" applyAlignment="1">
      <alignment horizontal="center"/>
    </xf>
    <xf numFmtId="3" fontId="10" fillId="0" borderId="0" xfId="0" applyNumberFormat="1" applyFont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5" fillId="0" borderId="23" xfId="0" applyFont="1" applyBorder="1" applyProtection="1">
      <protection locked="0"/>
    </xf>
    <xf numFmtId="0" fontId="14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20" fillId="0" borderId="0" xfId="0" applyNumberFormat="1" applyFont="1"/>
    <xf numFmtId="3" fontId="20" fillId="0" borderId="3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right"/>
    </xf>
    <xf numFmtId="3" fontId="20" fillId="0" borderId="10" xfId="0" applyNumberFormat="1" applyFont="1" applyBorder="1"/>
    <xf numFmtId="3" fontId="20" fillId="0" borderId="31" xfId="0" applyNumberFormat="1" applyFont="1" applyBorder="1"/>
    <xf numFmtId="3" fontId="20" fillId="0" borderId="29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right"/>
    </xf>
    <xf numFmtId="3" fontId="20" fillId="0" borderId="32" xfId="0" applyNumberFormat="1" applyFont="1" applyBorder="1"/>
    <xf numFmtId="3" fontId="20" fillId="0" borderId="30" xfId="0" applyNumberFormat="1" applyFont="1" applyBorder="1" applyAlignment="1">
      <alignment horizontal="center"/>
    </xf>
    <xf numFmtId="3" fontId="20" fillId="0" borderId="33" xfId="0" applyNumberFormat="1" applyFont="1" applyBorder="1"/>
    <xf numFmtId="0" fontId="19" fillId="0" borderId="6" xfId="0" applyFont="1" applyBorder="1" applyAlignment="1" applyProtection="1">
      <alignment vertical="top" wrapText="1"/>
      <protection locked="0"/>
    </xf>
    <xf numFmtId="3" fontId="20" fillId="0" borderId="35" xfId="0" quotePrefix="1" applyNumberFormat="1" applyFont="1" applyBorder="1"/>
    <xf numFmtId="3" fontId="20" fillId="0" borderId="36" xfId="0" applyNumberFormat="1" applyFont="1" applyBorder="1" applyAlignment="1">
      <alignment horizontal="center"/>
    </xf>
    <xf numFmtId="3" fontId="20" fillId="0" borderId="37" xfId="0" quotePrefix="1" applyNumberFormat="1" applyFont="1" applyBorder="1"/>
    <xf numFmtId="3" fontId="20" fillId="3" borderId="6" xfId="0" applyNumberFormat="1" applyFont="1" applyFill="1" applyBorder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21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6" fillId="0" borderId="12" xfId="0" quotePrefix="1" applyFont="1" applyBorder="1" applyAlignment="1">
      <alignment horizontal="center" wrapText="1"/>
    </xf>
    <xf numFmtId="0" fontId="15" fillId="0" borderId="23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9" fillId="0" borderId="24" xfId="0" applyFont="1" applyBorder="1" applyAlignment="1">
      <alignment horizontal="center"/>
    </xf>
    <xf numFmtId="0" fontId="19" fillId="0" borderId="3" xfId="0" quotePrefix="1" applyFont="1" applyBorder="1" applyAlignment="1">
      <alignment horizontal="left"/>
    </xf>
    <xf numFmtId="164" fontId="9" fillId="0" borderId="19" xfId="0" applyNumberFormat="1" applyFont="1" applyBorder="1"/>
    <xf numFmtId="0" fontId="20" fillId="0" borderId="24" xfId="0" applyFont="1" applyBorder="1" applyAlignment="1">
      <alignment horizontal="center"/>
    </xf>
    <xf numFmtId="0" fontId="20" fillId="0" borderId="3" xfId="0" applyFont="1" applyBorder="1"/>
    <xf numFmtId="0" fontId="20" fillId="0" borderId="25" xfId="0" applyFont="1" applyBorder="1"/>
    <xf numFmtId="0" fontId="20" fillId="0" borderId="26" xfId="0" applyFont="1" applyBorder="1" applyAlignment="1">
      <alignment horizontal="center"/>
    </xf>
    <xf numFmtId="0" fontId="20" fillId="0" borderId="27" xfId="0" quotePrefix="1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19" fillId="0" borderId="3" xfId="0" applyFont="1" applyBorder="1"/>
    <xf numFmtId="0" fontId="20" fillId="0" borderId="3" xfId="0" quotePrefix="1" applyFont="1" applyBorder="1" applyAlignment="1">
      <alignment horizontal="left"/>
    </xf>
    <xf numFmtId="0" fontId="20" fillId="0" borderId="5" xfId="0" applyFont="1" applyBorder="1"/>
    <xf numFmtId="0" fontId="24" fillId="0" borderId="0" xfId="0" applyFont="1"/>
    <xf numFmtId="0" fontId="12" fillId="0" borderId="9" xfId="0" applyFont="1" applyBorder="1" applyAlignment="1">
      <alignment horizontal="center"/>
    </xf>
    <xf numFmtId="0" fontId="15" fillId="0" borderId="9" xfId="0" quotePrefix="1" applyFont="1" applyBorder="1" applyAlignment="1">
      <alignment horizontal="center" wrapText="1"/>
    </xf>
    <xf numFmtId="0" fontId="26" fillId="0" borderId="18" xfId="0" quotePrefix="1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center"/>
    </xf>
    <xf numFmtId="0" fontId="8" fillId="0" borderId="1" xfId="0" applyFont="1" applyBorder="1"/>
    <xf numFmtId="3" fontId="15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/>
    <xf numFmtId="0" fontId="2" fillId="0" borderId="34" xfId="0" applyFont="1" applyBorder="1"/>
    <xf numFmtId="164" fontId="7" fillId="0" borderId="22" xfId="0" applyNumberFormat="1" applyFont="1" applyBorder="1"/>
    <xf numFmtId="0" fontId="2" fillId="0" borderId="1" xfId="0" applyFont="1" applyBorder="1"/>
    <xf numFmtId="3" fontId="11" fillId="0" borderId="0" xfId="0" applyNumberFormat="1" applyFont="1" applyAlignment="1">
      <alignment horizontal="right"/>
    </xf>
    <xf numFmtId="0" fontId="2" fillId="0" borderId="23" xfId="0" applyFont="1" applyBorder="1"/>
    <xf numFmtId="0" fontId="9" fillId="4" borderId="38" xfId="0" applyFont="1" applyFill="1" applyBorder="1" applyAlignment="1">
      <alignment horizontal="center"/>
    </xf>
    <xf numFmtId="0" fontId="16" fillId="4" borderId="38" xfId="0" quotePrefix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8" fillId="0" borderId="0" xfId="0" applyNumberFormat="1" applyFont="1" applyProtection="1">
      <protection locked="0"/>
    </xf>
    <xf numFmtId="164" fontId="24" fillId="0" borderId="0" xfId="0" applyNumberFormat="1" applyFont="1"/>
    <xf numFmtId="0" fontId="24" fillId="0" borderId="0" xfId="0" quotePrefix="1" applyFont="1" applyAlignment="1">
      <alignment horizontal="left"/>
    </xf>
    <xf numFmtId="165" fontId="24" fillId="0" borderId="0" xfId="0" applyNumberFormat="1" applyFont="1"/>
    <xf numFmtId="164" fontId="9" fillId="0" borderId="0" xfId="3" applyNumberFormat="1" applyFont="1"/>
    <xf numFmtId="164" fontId="9" fillId="0" borderId="3" xfId="3" applyNumberFormat="1" applyFont="1" applyBorder="1" applyAlignment="1">
      <alignment horizontal="center"/>
    </xf>
    <xf numFmtId="0" fontId="10" fillId="5" borderId="38" xfId="3" quotePrefix="1" applyFont="1" applyFill="1" applyBorder="1" applyAlignment="1">
      <alignment horizontal="center" wrapText="1"/>
    </xf>
    <xf numFmtId="0" fontId="16" fillId="0" borderId="18" xfId="3" quotePrefix="1" applyFont="1" applyBorder="1" applyAlignment="1">
      <alignment horizontal="center" wrapText="1"/>
    </xf>
    <xf numFmtId="3" fontId="8" fillId="4" borderId="7" xfId="0" applyNumberFormat="1" applyFont="1" applyFill="1" applyBorder="1" applyAlignment="1">
      <alignment horizontal="right"/>
    </xf>
    <xf numFmtId="3" fontId="20" fillId="6" borderId="8" xfId="0" applyNumberFormat="1" applyFont="1" applyFill="1" applyBorder="1"/>
    <xf numFmtId="3" fontId="20" fillId="6" borderId="1" xfId="0" applyNumberFormat="1" applyFont="1" applyFill="1" applyBorder="1"/>
    <xf numFmtId="3" fontId="20" fillId="6" borderId="11" xfId="0" applyNumberFormat="1" applyFont="1" applyFill="1" applyBorder="1"/>
    <xf numFmtId="3" fontId="20" fillId="6" borderId="6" xfId="0" applyNumberFormat="1" applyFont="1" applyFill="1" applyBorder="1"/>
    <xf numFmtId="166" fontId="27" fillId="0" borderId="0" xfId="1" quotePrefix="1" applyNumberFormat="1" applyFont="1" applyBorder="1" applyAlignment="1" applyProtection="1">
      <alignment horizontal="left"/>
    </xf>
    <xf numFmtId="166" fontId="27" fillId="0" borderId="0" xfId="1" applyNumberFormat="1" applyFont="1" applyBorder="1" applyAlignment="1" applyProtection="1"/>
    <xf numFmtId="166" fontId="28" fillId="0" borderId="0" xfId="1" quotePrefix="1" applyNumberFormat="1" applyFont="1" applyBorder="1" applyAlignment="1" applyProtection="1">
      <alignment horizontal="left"/>
    </xf>
    <xf numFmtId="166" fontId="28" fillId="0" borderId="0" xfId="1" applyNumberFormat="1" applyFont="1" applyBorder="1" applyAlignment="1" applyProtection="1"/>
    <xf numFmtId="166" fontId="28" fillId="7" borderId="39" xfId="1" applyNumberFormat="1" applyFont="1" applyFill="1" applyBorder="1" applyAlignment="1" applyProtection="1"/>
    <xf numFmtId="166" fontId="28" fillId="7" borderId="40" xfId="1" quotePrefix="1" applyNumberFormat="1" applyFont="1" applyFill="1" applyBorder="1" applyAlignment="1" applyProtection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66" fontId="27" fillId="7" borderId="39" xfId="1" applyNumberFormat="1" applyFont="1" applyFill="1" applyBorder="1" applyAlignment="1" applyProtection="1"/>
    <xf numFmtId="166" fontId="27" fillId="7" borderId="40" xfId="1" quotePrefix="1" applyNumberFormat="1" applyFont="1" applyFill="1" applyBorder="1" applyAlignment="1" applyProtection="1">
      <alignment horizontal="left"/>
    </xf>
    <xf numFmtId="3" fontId="16" fillId="4" borderId="51" xfId="0" quotePrefix="1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15" fillId="0" borderId="0" xfId="0" quotePrefix="1" applyFont="1" applyAlignment="1">
      <alignment horizontal="center" wrapText="1"/>
    </xf>
    <xf numFmtId="3" fontId="16" fillId="0" borderId="13" xfId="0" applyNumberFormat="1" applyFont="1" applyBorder="1" applyAlignment="1">
      <alignment horizontal="center" wrapText="1"/>
    </xf>
    <xf numFmtId="3" fontId="8" fillId="0" borderId="20" xfId="0" applyNumberFormat="1" applyFont="1" applyBorder="1" applyAlignment="1">
      <alignment horizontal="right"/>
    </xf>
    <xf numFmtId="3" fontId="20" fillId="3" borderId="53" xfId="0" applyNumberFormat="1" applyFont="1" applyFill="1" applyBorder="1"/>
    <xf numFmtId="3" fontId="20" fillId="3" borderId="13" xfId="0" applyNumberFormat="1" applyFont="1" applyFill="1" applyBorder="1"/>
    <xf numFmtId="164" fontId="9" fillId="0" borderId="15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3" borderId="42" xfId="0" applyNumberFormat="1" applyFont="1" applyFill="1" applyBorder="1"/>
    <xf numFmtId="3" fontId="8" fillId="3" borderId="15" xfId="0" applyNumberFormat="1" applyFont="1" applyFill="1" applyBorder="1"/>
    <xf numFmtId="3" fontId="8" fillId="3" borderId="21" xfId="0" applyNumberFormat="1" applyFont="1" applyFill="1" applyBorder="1"/>
    <xf numFmtId="3" fontId="8" fillId="3" borderId="16" xfId="0" applyNumberFormat="1" applyFont="1" applyFill="1" applyBorder="1"/>
    <xf numFmtId="164" fontId="9" fillId="0" borderId="23" xfId="0" applyNumberFormat="1" applyFont="1" applyBorder="1" applyAlignment="1">
      <alignment horizontal="left"/>
    </xf>
    <xf numFmtId="164" fontId="9" fillId="0" borderId="21" xfId="0" applyNumberFormat="1" applyFont="1" applyBorder="1" applyAlignment="1">
      <alignment horizontal="left"/>
    </xf>
    <xf numFmtId="164" fontId="9" fillId="0" borderId="16" xfId="0" applyNumberFormat="1" applyFont="1" applyBorder="1" applyAlignment="1">
      <alignment horizontal="right"/>
    </xf>
    <xf numFmtId="5" fontId="9" fillId="4" borderId="0" xfId="0" applyNumberFormat="1" applyFont="1" applyFill="1" applyProtection="1">
      <protection locked="0"/>
    </xf>
    <xf numFmtId="5" fontId="9" fillId="0" borderId="9" xfId="0" applyNumberFormat="1" applyFont="1" applyBorder="1" applyProtection="1">
      <protection locked="0"/>
    </xf>
    <xf numFmtId="3" fontId="16" fillId="0" borderId="54" xfId="0" quotePrefix="1" applyNumberFormat="1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/>
    </xf>
    <xf numFmtId="5" fontId="9" fillId="0" borderId="56" xfId="0" applyNumberFormat="1" applyFont="1" applyBorder="1"/>
    <xf numFmtId="3" fontId="16" fillId="0" borderId="58" xfId="0" applyNumberFormat="1" applyFont="1" applyBorder="1" applyAlignment="1">
      <alignment horizontal="center" wrapText="1"/>
    </xf>
    <xf numFmtId="3" fontId="8" fillId="0" borderId="59" xfId="0" applyNumberFormat="1" applyFont="1" applyBorder="1" applyAlignment="1">
      <alignment horizontal="right"/>
    </xf>
    <xf numFmtId="5" fontId="9" fillId="0" borderId="60" xfId="0" applyNumberFormat="1" applyFont="1" applyBorder="1" applyProtection="1">
      <protection locked="0"/>
    </xf>
    <xf numFmtId="3" fontId="16" fillId="4" borderId="62" xfId="0" quotePrefix="1" applyNumberFormat="1" applyFont="1" applyFill="1" applyBorder="1" applyAlignment="1">
      <alignment horizontal="center" wrapText="1"/>
    </xf>
    <xf numFmtId="3" fontId="8" fillId="4" borderId="63" xfId="0" applyNumberFormat="1" applyFont="1" applyFill="1" applyBorder="1" applyAlignment="1">
      <alignment horizontal="center"/>
    </xf>
    <xf numFmtId="5" fontId="9" fillId="4" borderId="64" xfId="0" applyNumberFormat="1" applyFont="1" applyFill="1" applyBorder="1" applyProtection="1">
      <protection locked="0"/>
    </xf>
    <xf numFmtId="166" fontId="20" fillId="4" borderId="64" xfId="1" applyNumberFormat="1" applyFont="1" applyFill="1" applyBorder="1" applyAlignment="1" applyProtection="1">
      <protection locked="0"/>
    </xf>
    <xf numFmtId="166" fontId="20" fillId="4" borderId="0" xfId="1" applyNumberFormat="1" applyFont="1" applyFill="1" applyBorder="1" applyAlignment="1" applyProtection="1">
      <protection locked="0"/>
    </xf>
    <xf numFmtId="166" fontId="20" fillId="0" borderId="56" xfId="1" applyNumberFormat="1" applyFont="1" applyFill="1" applyBorder="1" applyAlignment="1" applyProtection="1"/>
    <xf numFmtId="166" fontId="20" fillId="0" borderId="60" xfId="1" applyNumberFormat="1" applyFont="1" applyFill="1" applyBorder="1" applyAlignment="1" applyProtection="1">
      <protection locked="0"/>
    </xf>
    <xf numFmtId="166" fontId="20" fillId="0" borderId="9" xfId="1" applyNumberFormat="1" applyFont="1" applyFill="1" applyBorder="1" applyAlignment="1" applyProtection="1">
      <protection locked="0"/>
    </xf>
    <xf numFmtId="166" fontId="20" fillId="0" borderId="60" xfId="1" applyNumberFormat="1" applyFont="1" applyFill="1" applyBorder="1" applyAlignment="1" applyProtection="1"/>
    <xf numFmtId="166" fontId="20" fillId="0" borderId="9" xfId="1" applyNumberFormat="1" applyFont="1" applyFill="1" applyBorder="1" applyAlignment="1" applyProtection="1"/>
    <xf numFmtId="166" fontId="20" fillId="4" borderId="64" xfId="1" applyNumberFormat="1" applyFont="1" applyFill="1" applyBorder="1" applyAlignment="1" applyProtection="1"/>
    <xf numFmtId="166" fontId="20" fillId="4" borderId="65" xfId="1" applyNumberFormat="1" applyFont="1" applyFill="1" applyBorder="1" applyAlignment="1" applyProtection="1">
      <protection locked="0"/>
    </xf>
    <xf numFmtId="166" fontId="20" fillId="0" borderId="57" xfId="1" applyNumberFormat="1" applyFont="1" applyFill="1" applyBorder="1" applyAlignment="1" applyProtection="1"/>
    <xf numFmtId="166" fontId="20" fillId="0" borderId="61" xfId="1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>
      <alignment horizontal="center"/>
    </xf>
    <xf numFmtId="5" fontId="9" fillId="4" borderId="7" xfId="0" applyNumberFormat="1" applyFont="1" applyFill="1" applyBorder="1" applyAlignment="1">
      <alignment horizontal="right"/>
    </xf>
    <xf numFmtId="5" fontId="9" fillId="0" borderId="20" xfId="0" applyNumberFormat="1" applyFont="1" applyBorder="1" applyAlignment="1">
      <alignment horizontal="right"/>
    </xf>
    <xf numFmtId="5" fontId="9" fillId="0" borderId="0" xfId="0" applyNumberFormat="1" applyFont="1" applyAlignment="1">
      <alignment horizontal="right"/>
    </xf>
    <xf numFmtId="5" fontId="9" fillId="0" borderId="9" xfId="0" applyNumberFormat="1" applyFont="1" applyBorder="1" applyAlignment="1">
      <alignment horizontal="right"/>
    </xf>
    <xf numFmtId="166" fontId="20" fillId="4" borderId="0" xfId="1" applyNumberFormat="1" applyFont="1" applyFill="1" applyBorder="1" applyAlignment="1" applyProtection="1"/>
    <xf numFmtId="5" fontId="9" fillId="0" borderId="55" xfId="0" applyNumberFormat="1" applyFont="1" applyBorder="1" applyAlignment="1">
      <alignment horizontal="right"/>
    </xf>
    <xf numFmtId="5" fontId="9" fillId="0" borderId="59" xfId="0" applyNumberFormat="1" applyFont="1" applyBorder="1" applyAlignment="1">
      <alignment horizontal="right"/>
    </xf>
    <xf numFmtId="166" fontId="20" fillId="0" borderId="61" xfId="1" applyNumberFormat="1" applyFont="1" applyFill="1" applyBorder="1" applyAlignment="1" applyProtection="1"/>
    <xf numFmtId="5" fontId="9" fillId="4" borderId="63" xfId="0" applyNumberFormat="1" applyFont="1" applyFill="1" applyBorder="1" applyAlignment="1">
      <alignment horizontal="right"/>
    </xf>
    <xf numFmtId="166" fontId="20" fillId="4" borderId="65" xfId="1" applyNumberFormat="1" applyFont="1" applyFill="1" applyBorder="1" applyAlignment="1" applyProtection="1"/>
    <xf numFmtId="164" fontId="9" fillId="0" borderId="63" xfId="0" applyNumberFormat="1" applyFont="1" applyBorder="1" applyAlignment="1">
      <alignment horizontal="right"/>
    </xf>
    <xf numFmtId="5" fontId="9" fillId="0" borderId="64" xfId="0" applyNumberFormat="1" applyFont="1" applyBorder="1" applyAlignment="1">
      <alignment horizontal="right"/>
    </xf>
    <xf numFmtId="3" fontId="8" fillId="0" borderId="52" xfId="0" applyNumberFormat="1" applyFont="1" applyBorder="1"/>
    <xf numFmtId="164" fontId="9" fillId="0" borderId="55" xfId="0" applyNumberFormat="1" applyFont="1" applyBorder="1" applyAlignment="1">
      <alignment horizontal="right"/>
    </xf>
    <xf numFmtId="5" fontId="9" fillId="0" borderId="56" xfId="0" applyNumberFormat="1" applyFont="1" applyBorder="1" applyAlignment="1">
      <alignment horizontal="right"/>
    </xf>
    <xf numFmtId="3" fontId="6" fillId="0" borderId="66" xfId="0" applyNumberFormat="1" applyFont="1" applyBorder="1"/>
    <xf numFmtId="164" fontId="9" fillId="0" borderId="59" xfId="0" applyNumberFormat="1" applyFont="1" applyBorder="1" applyAlignment="1">
      <alignment horizontal="right"/>
    </xf>
    <xf numFmtId="5" fontId="9" fillId="0" borderId="60" xfId="0" applyNumberFormat="1" applyFont="1" applyBorder="1" applyAlignment="1">
      <alignment horizontal="right"/>
    </xf>
    <xf numFmtId="164" fontId="11" fillId="0" borderId="67" xfId="0" applyNumberFormat="1" applyFont="1" applyBorder="1" applyAlignment="1">
      <alignment horizontal="right"/>
    </xf>
    <xf numFmtId="0" fontId="27" fillId="7" borderId="40" xfId="0" quotePrefix="1" applyFont="1" applyFill="1" applyBorder="1" applyAlignment="1">
      <alignment horizontal="left"/>
    </xf>
    <xf numFmtId="0" fontId="28" fillId="7" borderId="40" xfId="0" quotePrefix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3" fontId="25" fillId="0" borderId="0" xfId="0" applyNumberFormat="1" applyFont="1"/>
    <xf numFmtId="3" fontId="32" fillId="0" borderId="0" xfId="0" applyNumberFormat="1" applyFont="1"/>
    <xf numFmtId="3" fontId="33" fillId="0" borderId="0" xfId="0" applyNumberFormat="1" applyFont="1" applyAlignment="1">
      <alignment horizontal="left"/>
    </xf>
    <xf numFmtId="166" fontId="20" fillId="4" borderId="68" xfId="1" applyNumberFormat="1" applyFont="1" applyFill="1" applyBorder="1" applyAlignment="1" applyProtection="1">
      <protection locked="0"/>
    </xf>
    <xf numFmtId="3" fontId="20" fillId="6" borderId="10" xfId="0" applyNumberFormat="1" applyFont="1" applyFill="1" applyBorder="1"/>
    <xf numFmtId="3" fontId="20" fillId="6" borderId="0" xfId="0" applyNumberFormat="1" applyFont="1" applyFill="1"/>
    <xf numFmtId="3" fontId="20" fillId="3" borderId="23" xfId="0" applyNumberFormat="1" applyFont="1" applyFill="1" applyBorder="1"/>
    <xf numFmtId="3" fontId="20" fillId="3" borderId="0" xfId="0" applyNumberFormat="1" applyFont="1" applyFill="1"/>
    <xf numFmtId="3" fontId="20" fillId="3" borderId="9" xfId="0" applyNumberFormat="1" applyFont="1" applyFill="1" applyBorder="1"/>
    <xf numFmtId="166" fontId="20" fillId="6" borderId="10" xfId="1" applyNumberFormat="1" applyFont="1" applyFill="1" applyBorder="1" applyAlignment="1" applyProtection="1">
      <protection locked="0"/>
    </xf>
    <xf numFmtId="166" fontId="20" fillId="6" borderId="0" xfId="1" applyNumberFormat="1" applyFont="1" applyFill="1" applyBorder="1" applyAlignment="1" applyProtection="1">
      <protection locked="0"/>
    </xf>
    <xf numFmtId="166" fontId="20" fillId="3" borderId="23" xfId="1" applyNumberFormat="1" applyFont="1" applyFill="1" applyBorder="1" applyAlignment="1" applyProtection="1"/>
    <xf numFmtId="166" fontId="20" fillId="3" borderId="0" xfId="1" applyNumberFormat="1" applyFont="1" applyFill="1" applyBorder="1" applyAlignment="1" applyProtection="1">
      <protection locked="0"/>
    </xf>
    <xf numFmtId="166" fontId="20" fillId="3" borderId="9" xfId="1" applyNumberFormat="1" applyFont="1" applyFill="1" applyBorder="1" applyAlignment="1" applyProtection="1">
      <protection locked="0"/>
    </xf>
    <xf numFmtId="166" fontId="20" fillId="0" borderId="69" xfId="1" applyNumberFormat="1" applyFont="1" applyFill="1" applyBorder="1" applyAlignment="1" applyProtection="1">
      <protection locked="0"/>
    </xf>
    <xf numFmtId="166" fontId="20" fillId="0" borderId="16" xfId="1" applyNumberFormat="1" applyFont="1" applyFill="1" applyBorder="1" applyAlignment="1" applyProtection="1">
      <protection locked="0"/>
    </xf>
    <xf numFmtId="3" fontId="20" fillId="0" borderId="31" xfId="0" applyNumberFormat="1" applyFont="1" applyBorder="1" applyProtection="1">
      <protection locked="0"/>
    </xf>
    <xf numFmtId="3" fontId="20" fillId="0" borderId="28" xfId="0" applyNumberFormat="1" applyFont="1" applyBorder="1" applyProtection="1">
      <protection locked="0"/>
    </xf>
    <xf numFmtId="166" fontId="20" fillId="6" borderId="8" xfId="1" applyNumberFormat="1" applyFont="1" applyFill="1" applyBorder="1" applyAlignment="1" applyProtection="1">
      <protection locked="0"/>
    </xf>
    <xf numFmtId="166" fontId="20" fillId="6" borderId="1" xfId="1" applyNumberFormat="1" applyFont="1" applyFill="1" applyBorder="1" applyAlignment="1" applyProtection="1">
      <protection locked="0"/>
    </xf>
    <xf numFmtId="166" fontId="20" fillId="3" borderId="42" xfId="1" applyNumberFormat="1" applyFont="1" applyFill="1" applyBorder="1" applyAlignment="1" applyProtection="1"/>
    <xf numFmtId="166" fontId="20" fillId="3" borderId="1" xfId="1" applyNumberFormat="1" applyFont="1" applyFill="1" applyBorder="1" applyAlignment="1" applyProtection="1">
      <protection locked="0"/>
    </xf>
    <xf numFmtId="166" fontId="20" fillId="3" borderId="15" xfId="1" applyNumberFormat="1" applyFont="1" applyFill="1" applyBorder="1" applyAlignment="1" applyProtection="1">
      <protection locked="0"/>
    </xf>
    <xf numFmtId="166" fontId="20" fillId="0" borderId="68" xfId="1" applyNumberFormat="1" applyFont="1" applyFill="1" applyBorder="1" applyAlignment="1" applyProtection="1">
      <protection locked="0"/>
    </xf>
    <xf numFmtId="166" fontId="20" fillId="6" borderId="15" xfId="1" applyNumberFormat="1" applyFont="1" applyFill="1" applyBorder="1" applyAlignment="1" applyProtection="1">
      <protection locked="0"/>
    </xf>
    <xf numFmtId="166" fontId="20" fillId="3" borderId="0" xfId="1" applyNumberFormat="1" applyFont="1" applyFill="1" applyBorder="1" applyAlignment="1" applyProtection="1"/>
    <xf numFmtId="166" fontId="20" fillId="3" borderId="9" xfId="1" applyNumberFormat="1" applyFont="1" applyFill="1" applyBorder="1" applyAlignment="1" applyProtection="1"/>
    <xf numFmtId="166" fontId="20" fillId="6" borderId="10" xfId="1" applyNumberFormat="1" applyFont="1" applyFill="1" applyBorder="1" applyAlignment="1" applyProtection="1"/>
    <xf numFmtId="166" fontId="20" fillId="6" borderId="0" xfId="1" applyNumberFormat="1" applyFont="1" applyFill="1" applyBorder="1" applyAlignment="1" applyProtection="1"/>
    <xf numFmtId="3" fontId="8" fillId="3" borderId="23" xfId="0" applyNumberFormat="1" applyFont="1" applyFill="1" applyBorder="1"/>
    <xf numFmtId="3" fontId="8" fillId="3" borderId="0" xfId="0" applyNumberFormat="1" applyFont="1" applyFill="1"/>
    <xf numFmtId="3" fontId="8" fillId="3" borderId="9" xfId="0" applyNumberFormat="1" applyFont="1" applyFill="1" applyBorder="1"/>
    <xf numFmtId="3" fontId="20" fillId="6" borderId="14" xfId="0" applyNumberFormat="1" applyFont="1" applyFill="1" applyBorder="1"/>
    <xf numFmtId="3" fontId="20" fillId="6" borderId="16" xfId="0" applyNumberFormat="1" applyFont="1" applyFill="1" applyBorder="1"/>
    <xf numFmtId="166" fontId="20" fillId="4" borderId="68" xfId="1" applyNumberFormat="1" applyFont="1" applyFill="1" applyBorder="1" applyAlignment="1" applyProtection="1"/>
    <xf numFmtId="166" fontId="20" fillId="0" borderId="68" xfId="1" applyNumberFormat="1" applyFont="1" applyFill="1" applyBorder="1" applyAlignment="1" applyProtection="1"/>
    <xf numFmtId="166" fontId="20" fillId="6" borderId="9" xfId="1" applyNumberFormat="1" applyFont="1" applyFill="1" applyBorder="1" applyAlignment="1" applyProtection="1"/>
    <xf numFmtId="0" fontId="16" fillId="0" borderId="0" xfId="0" applyFont="1" applyAlignment="1">
      <alignment horizontal="right"/>
    </xf>
    <xf numFmtId="166" fontId="20" fillId="4" borderId="9" xfId="1" applyNumberFormat="1" applyFont="1" applyFill="1" applyBorder="1" applyAlignment="1" applyProtection="1">
      <protection locked="0"/>
    </xf>
    <xf numFmtId="166" fontId="20" fillId="4" borderId="16" xfId="1" applyNumberFormat="1" applyFont="1" applyFill="1" applyBorder="1" applyAlignment="1" applyProtection="1">
      <protection locked="0"/>
    </xf>
    <xf numFmtId="166" fontId="20" fillId="6" borderId="8" xfId="1" applyNumberFormat="1" applyFont="1" applyFill="1" applyBorder="1" applyAlignment="1" applyProtection="1"/>
    <xf numFmtId="166" fontId="20" fillId="6" borderId="1" xfId="1" applyNumberFormat="1" applyFont="1" applyFill="1" applyBorder="1" applyAlignment="1" applyProtection="1"/>
    <xf numFmtId="166" fontId="20" fillId="3" borderId="1" xfId="1" applyNumberFormat="1" applyFont="1" applyFill="1" applyBorder="1" applyAlignment="1" applyProtection="1"/>
    <xf numFmtId="166" fontId="20" fillId="3" borderId="15" xfId="1" applyNumberFormat="1" applyFont="1" applyFill="1" applyBorder="1" applyAlignment="1" applyProtection="1"/>
    <xf numFmtId="0" fontId="19" fillId="0" borderId="71" xfId="0" applyFont="1" applyBorder="1" applyAlignment="1" applyProtection="1">
      <alignment vertical="top" wrapText="1"/>
      <protection locked="0"/>
    </xf>
    <xf numFmtId="0" fontId="15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9" fillId="0" borderId="0" xfId="0" quotePrefix="1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5" fillId="0" borderId="4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0" fillId="0" borderId="25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10" fillId="8" borderId="18" xfId="0" applyFont="1" applyFill="1" applyBorder="1" applyAlignment="1" applyProtection="1">
      <alignment horizontal="center" vertical="center"/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3" fontId="27" fillId="0" borderId="0" xfId="0" quotePrefix="1" applyNumberFormat="1" applyFont="1" applyAlignment="1">
      <alignment horizontal="left" wrapText="1"/>
    </xf>
    <xf numFmtId="3" fontId="27" fillId="0" borderId="0" xfId="0" quotePrefix="1" applyNumberFormat="1" applyFont="1" applyAlignment="1">
      <alignment wrapText="1"/>
    </xf>
    <xf numFmtId="3" fontId="27" fillId="0" borderId="0" xfId="0" quotePrefix="1" applyNumberFormat="1" applyFont="1" applyAlignment="1">
      <alignment horizontal="left"/>
    </xf>
    <xf numFmtId="3" fontId="27" fillId="0" borderId="0" xfId="0" quotePrefix="1" applyNumberFormat="1" applyFont="1"/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2" fillId="9" borderId="18" xfId="0" quotePrefix="1" applyFont="1" applyFill="1" applyBorder="1" applyAlignment="1">
      <alignment horizontal="center" vertical="center" textRotation="90"/>
    </xf>
    <xf numFmtId="0" fontId="12" fillId="9" borderId="24" xfId="0" applyFont="1" applyFill="1" applyBorder="1" applyAlignment="1">
      <alignment horizontal="center" vertical="center" textRotation="90"/>
    </xf>
    <xf numFmtId="0" fontId="12" fillId="9" borderId="26" xfId="0" applyFont="1" applyFill="1" applyBorder="1" applyAlignment="1">
      <alignment horizontal="center" vertical="center" textRotation="90"/>
    </xf>
    <xf numFmtId="0" fontId="12" fillId="10" borderId="18" xfId="0" quotePrefix="1" applyFont="1" applyFill="1" applyBorder="1" applyAlignment="1">
      <alignment horizontal="center" vertical="center" textRotation="90"/>
    </xf>
    <xf numFmtId="0" fontId="12" fillId="10" borderId="24" xfId="0" applyFont="1" applyFill="1" applyBorder="1" applyAlignment="1">
      <alignment horizontal="center" vertical="center" textRotation="90"/>
    </xf>
    <xf numFmtId="0" fontId="12" fillId="10" borderId="26" xfId="0" applyFont="1" applyFill="1" applyBorder="1" applyAlignment="1">
      <alignment horizontal="center" vertical="center" textRotation="90"/>
    </xf>
    <xf numFmtId="3" fontId="29" fillId="4" borderId="8" xfId="0" quotePrefix="1" applyNumberFormat="1" applyFont="1" applyFill="1" applyBorder="1" applyAlignment="1">
      <alignment horizontal="center" vertical="center" wrapText="1"/>
    </xf>
    <xf numFmtId="3" fontId="29" fillId="4" borderId="1" xfId="0" quotePrefix="1" applyNumberFormat="1" applyFont="1" applyFill="1" applyBorder="1" applyAlignment="1">
      <alignment horizontal="center" vertical="center" wrapText="1"/>
    </xf>
    <xf numFmtId="3" fontId="29" fillId="4" borderId="14" xfId="0" quotePrefix="1" applyNumberFormat="1" applyFont="1" applyFill="1" applyBorder="1" applyAlignment="1">
      <alignment horizontal="center" vertical="center" wrapText="1"/>
    </xf>
    <xf numFmtId="3" fontId="29" fillId="4" borderId="4" xfId="0" quotePrefix="1" applyNumberFormat="1" applyFont="1" applyFill="1" applyBorder="1" applyAlignment="1">
      <alignment horizontal="center" vertical="center" wrapText="1"/>
    </xf>
    <xf numFmtId="0" fontId="29" fillId="6" borderId="39" xfId="0" quotePrefix="1" applyFont="1" applyFill="1" applyBorder="1" applyAlignment="1">
      <alignment horizontal="center"/>
    </xf>
    <xf numFmtId="0" fontId="29" fillId="6" borderId="41" xfId="0" quotePrefix="1" applyFont="1" applyFill="1" applyBorder="1" applyAlignment="1">
      <alignment horizontal="center"/>
    </xf>
    <xf numFmtId="0" fontId="29" fillId="6" borderId="40" xfId="0" quotePrefix="1" applyFont="1" applyFill="1" applyBorder="1" applyAlignment="1">
      <alignment horizontal="center"/>
    </xf>
    <xf numFmtId="3" fontId="18" fillId="0" borderId="8" xfId="0" quotePrefix="1" applyNumberFormat="1" applyFont="1" applyBorder="1" applyAlignment="1">
      <alignment horizontal="center" vertical="center" wrapText="1"/>
    </xf>
    <xf numFmtId="3" fontId="18" fillId="0" borderId="2" xfId="0" quotePrefix="1" applyNumberFormat="1" applyFont="1" applyBorder="1" applyAlignment="1">
      <alignment horizontal="center" vertical="center" wrapText="1"/>
    </xf>
    <xf numFmtId="3" fontId="18" fillId="0" borderId="14" xfId="0" quotePrefix="1" applyNumberFormat="1" applyFont="1" applyBorder="1" applyAlignment="1">
      <alignment horizontal="center" vertical="center" wrapText="1"/>
    </xf>
    <xf numFmtId="3" fontId="18" fillId="0" borderId="5" xfId="0" quotePrefix="1" applyNumberFormat="1" applyFont="1" applyBorder="1" applyAlignment="1">
      <alignment horizontal="center" vertical="center" wrapText="1"/>
    </xf>
    <xf numFmtId="3" fontId="18" fillId="0" borderId="42" xfId="0" quotePrefix="1" applyNumberFormat="1" applyFont="1" applyBorder="1" applyAlignment="1">
      <alignment horizontal="center" vertical="center"/>
    </xf>
    <xf numFmtId="3" fontId="18" fillId="0" borderId="1" xfId="0" quotePrefix="1" applyNumberFormat="1" applyFont="1" applyBorder="1" applyAlignment="1">
      <alignment horizontal="center" vertical="center"/>
    </xf>
    <xf numFmtId="3" fontId="18" fillId="0" borderId="15" xfId="0" quotePrefix="1" applyNumberFormat="1" applyFont="1" applyBorder="1" applyAlignment="1">
      <alignment horizontal="center" vertical="center"/>
    </xf>
    <xf numFmtId="3" fontId="18" fillId="0" borderId="21" xfId="0" quotePrefix="1" applyNumberFormat="1" applyFont="1" applyBorder="1" applyAlignment="1">
      <alignment horizontal="center" vertical="center"/>
    </xf>
    <xf numFmtId="3" fontId="18" fillId="0" borderId="4" xfId="0" quotePrefix="1" applyNumberFormat="1" applyFont="1" applyBorder="1" applyAlignment="1">
      <alignment horizontal="center" vertical="center"/>
    </xf>
    <xf numFmtId="3" fontId="18" fillId="0" borderId="16" xfId="0" quotePrefix="1" applyNumberFormat="1" applyFont="1" applyBorder="1" applyAlignment="1">
      <alignment horizontal="center" vertical="center"/>
    </xf>
    <xf numFmtId="3" fontId="16" fillId="0" borderId="46" xfId="0" quotePrefix="1" applyNumberFormat="1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30" fillId="11" borderId="48" xfId="0" applyFont="1" applyFill="1" applyBorder="1" applyAlignment="1">
      <alignment vertical="center" wrapText="1"/>
    </xf>
    <xf numFmtId="0" fontId="30" fillId="11" borderId="49" xfId="0" applyFont="1" applyFill="1" applyBorder="1" applyAlignment="1">
      <alignment vertical="center" wrapText="1"/>
    </xf>
    <xf numFmtId="3" fontId="28" fillId="0" borderId="4" xfId="0" quotePrefix="1" applyNumberFormat="1" applyFont="1" applyBorder="1" applyAlignment="1">
      <alignment horizontal="left"/>
    </xf>
    <xf numFmtId="3" fontId="28" fillId="0" borderId="4" xfId="0" quotePrefix="1" applyNumberFormat="1" applyFont="1" applyBorder="1"/>
    <xf numFmtId="3" fontId="28" fillId="0" borderId="50" xfId="0" quotePrefix="1" applyNumberFormat="1" applyFont="1" applyBorder="1" applyAlignment="1">
      <alignment horizontal="left" wrapText="1"/>
    </xf>
    <xf numFmtId="3" fontId="28" fillId="0" borderId="0" xfId="0" quotePrefix="1" applyNumberFormat="1" applyFont="1" applyAlignment="1">
      <alignment wrapText="1"/>
    </xf>
    <xf numFmtId="0" fontId="18" fillId="0" borderId="42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4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3" fontId="18" fillId="0" borderId="42" xfId="0" quotePrefix="1" applyNumberFormat="1" applyFont="1" applyBorder="1" applyAlignment="1" applyProtection="1">
      <alignment horizontal="center" vertical="center"/>
      <protection locked="0"/>
    </xf>
    <xf numFmtId="3" fontId="18" fillId="0" borderId="1" xfId="0" quotePrefix="1" applyNumberFormat="1" applyFont="1" applyBorder="1" applyAlignment="1" applyProtection="1">
      <alignment horizontal="center" vertical="center"/>
      <protection locked="0"/>
    </xf>
    <xf numFmtId="3" fontId="18" fillId="0" borderId="15" xfId="0" quotePrefix="1" applyNumberFormat="1" applyFont="1" applyBorder="1" applyAlignment="1" applyProtection="1">
      <alignment horizontal="center" vertical="center"/>
      <protection locked="0"/>
    </xf>
    <xf numFmtId="3" fontId="18" fillId="0" borderId="21" xfId="0" quotePrefix="1" applyNumberFormat="1" applyFont="1" applyBorder="1" applyAlignment="1" applyProtection="1">
      <alignment horizontal="center" vertical="center"/>
      <protection locked="0"/>
    </xf>
    <xf numFmtId="3" fontId="18" fillId="0" borderId="4" xfId="0" quotePrefix="1" applyNumberFormat="1" applyFont="1" applyBorder="1" applyAlignment="1" applyProtection="1">
      <alignment horizontal="center" vertical="center"/>
      <protection locked="0"/>
    </xf>
    <xf numFmtId="3" fontId="18" fillId="0" borderId="16" xfId="0" quotePrefix="1" applyNumberFormat="1" applyFont="1" applyBorder="1" applyAlignment="1" applyProtection="1">
      <alignment horizontal="center" vertical="center"/>
      <protection locked="0"/>
    </xf>
    <xf numFmtId="3" fontId="18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2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14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5" xfId="0" quotePrefix="1" applyNumberFormat="1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2:E48"/>
  <sheetViews>
    <sheetView zoomScaleNormal="100" workbookViewId="0">
      <selection activeCell="D36" sqref="D36:E36"/>
    </sheetView>
  </sheetViews>
  <sheetFormatPr defaultRowHeight="12.5" x14ac:dyDescent="0.25"/>
  <cols>
    <col min="3" max="3" width="16.1796875" customWidth="1"/>
    <col min="5" max="5" width="118.7265625" bestFit="1" customWidth="1"/>
  </cols>
  <sheetData>
    <row r="2" spans="2:5" ht="15.5" x14ac:dyDescent="0.35">
      <c r="B2" s="25" t="s">
        <v>66</v>
      </c>
    </row>
    <row r="3" spans="2:5" ht="15.5" x14ac:dyDescent="0.35">
      <c r="B3" s="25"/>
    </row>
    <row r="4" spans="2:5" ht="13" x14ac:dyDescent="0.3">
      <c r="B4" s="261" t="s">
        <v>91</v>
      </c>
      <c r="C4" s="262"/>
      <c r="D4" s="262"/>
      <c r="E4" s="262"/>
    </row>
    <row r="5" spans="2:5" x14ac:dyDescent="0.25">
      <c r="C5" s="147" t="s">
        <v>107</v>
      </c>
    </row>
    <row r="6" spans="2:5" x14ac:dyDescent="0.25">
      <c r="B6" s="26" t="s">
        <v>44</v>
      </c>
      <c r="C6" s="148" t="s">
        <v>108</v>
      </c>
      <c r="D6" s="266" t="s">
        <v>67</v>
      </c>
      <c r="E6" s="266"/>
    </row>
    <row r="7" spans="2:5" x14ac:dyDescent="0.25">
      <c r="B7" s="19">
        <v>1</v>
      </c>
      <c r="C7" s="146" t="s">
        <v>127</v>
      </c>
      <c r="D7" s="265" t="s">
        <v>128</v>
      </c>
      <c r="E7" s="264"/>
    </row>
    <row r="8" spans="2:5" x14ac:dyDescent="0.25">
      <c r="B8" s="19">
        <v>2</v>
      </c>
      <c r="C8" s="19"/>
      <c r="D8" s="264" t="s">
        <v>88</v>
      </c>
      <c r="E8" s="264"/>
    </row>
    <row r="9" spans="2:5" x14ac:dyDescent="0.25">
      <c r="B9" s="20">
        <v>3</v>
      </c>
      <c r="C9" s="146" t="s">
        <v>109</v>
      </c>
      <c r="D9" s="265" t="s">
        <v>121</v>
      </c>
      <c r="E9" s="264"/>
    </row>
    <row r="10" spans="2:5" x14ac:dyDescent="0.25">
      <c r="B10" s="20"/>
      <c r="C10" s="20"/>
      <c r="D10" s="22" t="s">
        <v>40</v>
      </c>
      <c r="E10" s="23" t="s">
        <v>132</v>
      </c>
    </row>
    <row r="11" spans="2:5" x14ac:dyDescent="0.25">
      <c r="B11" s="20"/>
      <c r="C11" s="20"/>
      <c r="D11" s="22" t="s">
        <v>41</v>
      </c>
      <c r="E11" s="23" t="s">
        <v>154</v>
      </c>
    </row>
    <row r="12" spans="2:5" x14ac:dyDescent="0.25">
      <c r="B12" s="20"/>
      <c r="C12" s="20"/>
      <c r="D12" s="22" t="s">
        <v>42</v>
      </c>
      <c r="E12" s="23" t="s">
        <v>43</v>
      </c>
    </row>
    <row r="13" spans="2:5" x14ac:dyDescent="0.25">
      <c r="B13" s="20">
        <v>4</v>
      </c>
      <c r="C13" s="146" t="s">
        <v>23</v>
      </c>
      <c r="D13" s="264" t="s">
        <v>92</v>
      </c>
      <c r="E13" s="264"/>
    </row>
    <row r="14" spans="2:5" x14ac:dyDescent="0.25">
      <c r="B14" s="20">
        <v>5</v>
      </c>
      <c r="C14" s="146" t="s">
        <v>79</v>
      </c>
      <c r="D14" s="265" t="s">
        <v>105</v>
      </c>
      <c r="E14" s="264"/>
    </row>
    <row r="15" spans="2:5" x14ac:dyDescent="0.25">
      <c r="B15" s="20"/>
      <c r="C15" s="146"/>
      <c r="D15" s="260" t="s">
        <v>146</v>
      </c>
      <c r="E15" s="259"/>
    </row>
    <row r="16" spans="2:5" x14ac:dyDescent="0.25">
      <c r="B16" s="20"/>
      <c r="C16" s="146"/>
      <c r="D16" s="260" t="s">
        <v>147</v>
      </c>
      <c r="E16" s="259"/>
    </row>
    <row r="17" spans="2:5" x14ac:dyDescent="0.25">
      <c r="B17" s="20"/>
      <c r="C17" s="146" t="s">
        <v>80</v>
      </c>
      <c r="D17" s="265" t="s">
        <v>158</v>
      </c>
      <c r="E17" s="264"/>
    </row>
    <row r="18" spans="2:5" x14ac:dyDescent="0.25">
      <c r="B18" s="20"/>
      <c r="C18" s="20"/>
      <c r="D18" s="264" t="s">
        <v>45</v>
      </c>
      <c r="E18" s="264"/>
    </row>
    <row r="19" spans="2:5" x14ac:dyDescent="0.25">
      <c r="B19" s="20"/>
      <c r="C19" s="20"/>
      <c r="D19" s="22" t="s">
        <v>46</v>
      </c>
      <c r="E19" s="23" t="s">
        <v>68</v>
      </c>
    </row>
    <row r="20" spans="2:5" x14ac:dyDescent="0.25">
      <c r="B20" s="20"/>
      <c r="C20" s="20"/>
      <c r="D20" s="22" t="s">
        <v>47</v>
      </c>
      <c r="E20" s="23" t="s">
        <v>159</v>
      </c>
    </row>
    <row r="21" spans="2:5" x14ac:dyDescent="0.25">
      <c r="B21" s="20"/>
      <c r="C21" s="20"/>
      <c r="D21" s="22" t="s">
        <v>48</v>
      </c>
      <c r="E21" s="23" t="s">
        <v>160</v>
      </c>
    </row>
    <row r="22" spans="2:5" x14ac:dyDescent="0.25">
      <c r="B22" s="20"/>
      <c r="C22" s="20"/>
      <c r="D22" s="22" t="s">
        <v>49</v>
      </c>
      <c r="E22" s="23" t="s">
        <v>56</v>
      </c>
    </row>
    <row r="23" spans="2:5" x14ac:dyDescent="0.25">
      <c r="B23" s="20"/>
      <c r="C23" s="20"/>
      <c r="D23" s="22" t="s">
        <v>50</v>
      </c>
      <c r="E23" s="23" t="s">
        <v>93</v>
      </c>
    </row>
    <row r="24" spans="2:5" x14ac:dyDescent="0.25">
      <c r="B24" s="20"/>
      <c r="C24" s="20"/>
      <c r="D24" s="22" t="s">
        <v>51</v>
      </c>
      <c r="E24" s="23" t="s">
        <v>58</v>
      </c>
    </row>
    <row r="25" spans="2:5" x14ac:dyDescent="0.25">
      <c r="B25" s="20"/>
      <c r="C25" s="20"/>
      <c r="D25" s="22" t="s">
        <v>52</v>
      </c>
      <c r="E25" s="24" t="s">
        <v>57</v>
      </c>
    </row>
    <row r="26" spans="2:5" x14ac:dyDescent="0.25">
      <c r="B26" s="20"/>
      <c r="C26" s="20"/>
      <c r="D26" s="22" t="s">
        <v>53</v>
      </c>
      <c r="E26" s="23" t="s">
        <v>94</v>
      </c>
    </row>
    <row r="27" spans="2:5" x14ac:dyDescent="0.25">
      <c r="B27" s="20"/>
      <c r="C27" s="20"/>
      <c r="D27" s="251" t="s">
        <v>124</v>
      </c>
      <c r="E27" s="24" t="s">
        <v>123</v>
      </c>
    </row>
    <row r="28" spans="2:5" x14ac:dyDescent="0.25">
      <c r="B28" s="20"/>
      <c r="C28" s="20"/>
      <c r="D28" s="22" t="s">
        <v>54</v>
      </c>
      <c r="E28" s="23" t="s">
        <v>61</v>
      </c>
    </row>
    <row r="29" spans="2:5" x14ac:dyDescent="0.25">
      <c r="B29" s="20"/>
      <c r="C29" s="20"/>
      <c r="D29" s="22" t="s">
        <v>55</v>
      </c>
      <c r="E29" s="23" t="s">
        <v>62</v>
      </c>
    </row>
    <row r="30" spans="2:5" ht="13" x14ac:dyDescent="0.3">
      <c r="B30" s="20"/>
      <c r="C30" s="20"/>
      <c r="D30" s="263" t="s">
        <v>60</v>
      </c>
      <c r="E30" s="263"/>
    </row>
    <row r="31" spans="2:5" ht="13" x14ac:dyDescent="0.3">
      <c r="B31" s="20"/>
      <c r="C31" s="20"/>
      <c r="D31" s="263" t="s">
        <v>81</v>
      </c>
      <c r="E31" s="263"/>
    </row>
    <row r="32" spans="2:5" x14ac:dyDescent="0.25">
      <c r="B32" s="20">
        <v>6</v>
      </c>
      <c r="C32" s="146" t="s">
        <v>114</v>
      </c>
      <c r="D32" s="265" t="s">
        <v>161</v>
      </c>
      <c r="E32" s="264"/>
    </row>
    <row r="33" spans="2:5" x14ac:dyDescent="0.25">
      <c r="B33" s="20"/>
      <c r="C33" s="21"/>
      <c r="D33" s="265" t="s">
        <v>162</v>
      </c>
      <c r="E33" s="264"/>
    </row>
    <row r="34" spans="2:5" ht="13" x14ac:dyDescent="0.3">
      <c r="B34" s="20"/>
      <c r="C34" s="19"/>
      <c r="D34" s="263" t="s">
        <v>163</v>
      </c>
      <c r="E34" s="263"/>
    </row>
    <row r="35" spans="2:5" x14ac:dyDescent="0.25">
      <c r="B35" s="20">
        <v>7</v>
      </c>
      <c r="C35" s="146" t="s">
        <v>115</v>
      </c>
      <c r="D35" s="265" t="s">
        <v>164</v>
      </c>
      <c r="E35" s="264"/>
    </row>
    <row r="36" spans="2:5" ht="13" x14ac:dyDescent="0.3">
      <c r="B36" s="20"/>
      <c r="C36" s="21"/>
      <c r="D36" s="263" t="s">
        <v>90</v>
      </c>
      <c r="E36" s="263"/>
    </row>
    <row r="37" spans="2:5" x14ac:dyDescent="0.25">
      <c r="B37" s="20"/>
      <c r="C37" s="21"/>
      <c r="D37" s="264" t="s">
        <v>69</v>
      </c>
      <c r="E37" s="264"/>
    </row>
    <row r="38" spans="2:5" x14ac:dyDescent="0.25">
      <c r="B38" s="20"/>
      <c r="C38" s="21"/>
      <c r="D38" s="264" t="s">
        <v>87</v>
      </c>
      <c r="E38" s="264"/>
    </row>
    <row r="39" spans="2:5" x14ac:dyDescent="0.25">
      <c r="B39" s="20"/>
      <c r="C39" s="21"/>
      <c r="D39" s="264" t="s">
        <v>70</v>
      </c>
      <c r="E39" s="264"/>
    </row>
    <row r="40" spans="2:5" ht="13" x14ac:dyDescent="0.3">
      <c r="B40" s="20"/>
      <c r="C40" s="21"/>
      <c r="D40" s="263" t="s">
        <v>101</v>
      </c>
      <c r="E40" s="263"/>
    </row>
    <row r="41" spans="2:5" ht="13" x14ac:dyDescent="0.3">
      <c r="B41" s="20"/>
      <c r="C41" s="21"/>
      <c r="D41" s="263" t="s">
        <v>102</v>
      </c>
      <c r="E41" s="263"/>
    </row>
    <row r="42" spans="2:5" ht="13" x14ac:dyDescent="0.3">
      <c r="B42" s="20"/>
      <c r="C42" s="21"/>
      <c r="D42" s="267" t="s">
        <v>103</v>
      </c>
      <c r="E42" s="263"/>
    </row>
    <row r="43" spans="2:5" x14ac:dyDescent="0.25">
      <c r="B43" s="20">
        <v>8</v>
      </c>
      <c r="C43" s="147" t="s">
        <v>116</v>
      </c>
      <c r="D43" s="265" t="s">
        <v>117</v>
      </c>
      <c r="E43" s="264"/>
    </row>
    <row r="44" spans="2:5" x14ac:dyDescent="0.25">
      <c r="B44" s="20">
        <v>9</v>
      </c>
      <c r="C44" s="146" t="s">
        <v>110</v>
      </c>
      <c r="D44" s="265" t="s">
        <v>111</v>
      </c>
      <c r="E44" s="264"/>
    </row>
    <row r="45" spans="2:5" x14ac:dyDescent="0.25">
      <c r="B45" s="20">
        <v>10</v>
      </c>
      <c r="C45" s="21"/>
      <c r="D45" s="265" t="s">
        <v>125</v>
      </c>
      <c r="E45" s="264"/>
    </row>
    <row r="46" spans="2:5" x14ac:dyDescent="0.25">
      <c r="B46" s="20"/>
      <c r="C46" s="21"/>
      <c r="D46" s="265" t="s">
        <v>126</v>
      </c>
      <c r="E46" s="264"/>
    </row>
    <row r="47" spans="2:5" ht="13" x14ac:dyDescent="0.3">
      <c r="B47" s="20"/>
      <c r="C47" s="21"/>
      <c r="D47" s="263"/>
      <c r="E47" s="263"/>
    </row>
    <row r="48" spans="2:5" ht="13" x14ac:dyDescent="0.3">
      <c r="B48" s="20"/>
      <c r="C48" s="21"/>
      <c r="D48" s="28"/>
      <c r="E48" s="28"/>
    </row>
  </sheetData>
  <mergeCells count="27">
    <mergeCell ref="D18:E18"/>
    <mergeCell ref="D47:E47"/>
    <mergeCell ref="D43:E43"/>
    <mergeCell ref="D38:E38"/>
    <mergeCell ref="D39:E39"/>
    <mergeCell ref="D40:E40"/>
    <mergeCell ref="D41:E41"/>
    <mergeCell ref="D42:E42"/>
    <mergeCell ref="D44:E44"/>
    <mergeCell ref="D46:E46"/>
    <mergeCell ref="D45:E45"/>
    <mergeCell ref="B4:E4"/>
    <mergeCell ref="D31:E31"/>
    <mergeCell ref="D37:E37"/>
    <mergeCell ref="D33:E33"/>
    <mergeCell ref="D13:E13"/>
    <mergeCell ref="D6:E6"/>
    <mergeCell ref="D32:E32"/>
    <mergeCell ref="D34:E34"/>
    <mergeCell ref="D30:E30"/>
    <mergeCell ref="D35:E35"/>
    <mergeCell ref="D8:E8"/>
    <mergeCell ref="D7:E7"/>
    <mergeCell ref="D36:E36"/>
    <mergeCell ref="D9:E9"/>
    <mergeCell ref="D14:E14"/>
    <mergeCell ref="D17:E17"/>
  </mergeCells>
  <pageMargins left="0.7" right="0.7" top="0.65" bottom="0.5" header="0.5" footer="0.25"/>
  <pageSetup scale="80" orientation="landscape" r:id="rId1"/>
  <headerFooter>
    <oddFooter>&amp;L&amp;D   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AW821"/>
  <sheetViews>
    <sheetView tabSelected="1" view="pageLayout" topLeftCell="D27" zoomScaleNormal="100" zoomScaleSheetLayoutView="100" workbookViewId="0">
      <selection activeCell="P34" sqref="P34"/>
    </sheetView>
  </sheetViews>
  <sheetFormatPr defaultColWidth="9.1796875" defaultRowHeight="13" x14ac:dyDescent="0.3"/>
  <cols>
    <col min="1" max="1" width="4.54296875" style="19" customWidth="1"/>
    <col min="2" max="2" width="7.81640625" style="49" customWidth="1"/>
    <col min="3" max="3" width="39.453125" style="49" customWidth="1"/>
    <col min="4" max="4" width="11.7265625" style="46" customWidth="1"/>
    <col min="5" max="5" width="5.81640625" style="45" bestFit="1" customWidth="1"/>
    <col min="6" max="6" width="11.7265625" style="46" customWidth="1"/>
    <col min="7" max="7" width="5.81640625" style="13" bestFit="1" customWidth="1"/>
    <col min="8" max="8" width="10.7265625" style="13" customWidth="1"/>
    <col min="9" max="9" width="10.7265625" style="46" customWidth="1"/>
    <col min="10" max="10" width="10.7265625" style="13" customWidth="1"/>
    <col min="11" max="16" width="10.7265625" style="46" customWidth="1"/>
    <col min="17" max="17" width="5.7265625" style="19" customWidth="1"/>
    <col min="19" max="19" width="15.7265625" customWidth="1"/>
    <col min="21" max="21" width="9.1796875" style="125"/>
    <col min="23" max="23" width="10.1796875" customWidth="1"/>
  </cols>
  <sheetData>
    <row r="1" spans="1:21" s="51" customFormat="1" ht="12.5" hidden="1" x14ac:dyDescent="0.25">
      <c r="A1" s="19"/>
      <c r="B1" s="55" t="s">
        <v>22</v>
      </c>
      <c r="C1" s="55" t="s">
        <v>23</v>
      </c>
      <c r="D1" s="55" t="s">
        <v>25</v>
      </c>
      <c r="E1" s="52"/>
      <c r="J1" s="213" t="s">
        <v>119</v>
      </c>
      <c r="K1" s="214" t="s">
        <v>76</v>
      </c>
      <c r="L1" s="215" t="s">
        <v>77</v>
      </c>
      <c r="M1" s="216" t="s">
        <v>120</v>
      </c>
      <c r="N1" s="52"/>
      <c r="O1" s="52"/>
      <c r="P1" s="52"/>
    </row>
    <row r="2" spans="1:21" hidden="1" x14ac:dyDescent="0.3">
      <c r="A2" s="54"/>
      <c r="B2" s="30"/>
      <c r="C2" s="30"/>
      <c r="D2" s="31"/>
      <c r="E2" s="47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4"/>
      <c r="R2" s="46"/>
      <c r="S2" s="46"/>
      <c r="U2"/>
    </row>
    <row r="3" spans="1:21" s="88" customFormat="1" ht="12.75" hidden="1" customHeight="1" x14ac:dyDescent="0.3">
      <c r="A3" s="87"/>
      <c r="B3" s="318" t="str">
        <f>+B31</f>
        <v>School</v>
      </c>
      <c r="C3" s="319"/>
      <c r="D3" s="298" t="s">
        <v>35</v>
      </c>
      <c r="E3" s="299"/>
      <c r="F3" s="298" t="s">
        <v>144</v>
      </c>
      <c r="G3" s="299"/>
      <c r="H3" s="291" t="s">
        <v>85</v>
      </c>
      <c r="I3" s="292"/>
      <c r="J3" s="302" t="s">
        <v>34</v>
      </c>
      <c r="K3" s="303"/>
      <c r="L3" s="303"/>
      <c r="M3" s="303"/>
      <c r="N3" s="303"/>
      <c r="O3" s="303"/>
      <c r="P3" s="304"/>
    </row>
    <row r="4" spans="1:21" s="88" customFormat="1" ht="39" hidden="1" customHeight="1" x14ac:dyDescent="0.3">
      <c r="A4" s="87"/>
      <c r="B4" s="89"/>
      <c r="C4" s="90" t="str">
        <f>+C32</f>
        <v>School/Center</v>
      </c>
      <c r="D4" s="300"/>
      <c r="E4" s="301"/>
      <c r="F4" s="300"/>
      <c r="G4" s="301"/>
      <c r="H4" s="293"/>
      <c r="I4" s="294"/>
      <c r="J4" s="305"/>
      <c r="K4" s="306"/>
      <c r="L4" s="306"/>
      <c r="M4" s="306"/>
      <c r="N4" s="306"/>
      <c r="O4" s="306"/>
      <c r="P4" s="307"/>
    </row>
    <row r="5" spans="1:21" s="94" customFormat="1" ht="36" hidden="1" customHeight="1" thickBot="1" x14ac:dyDescent="0.35">
      <c r="A5" s="87"/>
      <c r="B5" s="91"/>
      <c r="C5" s="92" t="s">
        <v>75</v>
      </c>
      <c r="D5" s="308" t="s">
        <v>86</v>
      </c>
      <c r="E5" s="309"/>
      <c r="F5" s="308" t="s">
        <v>86</v>
      </c>
      <c r="G5" s="309"/>
      <c r="H5" s="177" t="s">
        <v>139</v>
      </c>
      <c r="I5" s="151" t="s">
        <v>141</v>
      </c>
      <c r="J5" s="171" t="s">
        <v>142</v>
      </c>
      <c r="K5" s="174" t="s">
        <v>129</v>
      </c>
      <c r="L5" s="174" t="s">
        <v>131</v>
      </c>
      <c r="M5" s="174" t="s">
        <v>137</v>
      </c>
      <c r="N5" s="174" t="s">
        <v>140</v>
      </c>
      <c r="O5" s="174" t="s">
        <v>143</v>
      </c>
      <c r="P5" s="155" t="s">
        <v>145</v>
      </c>
      <c r="Q5" s="93"/>
    </row>
    <row r="6" spans="1:21" s="34" customFormat="1" ht="3.75" hidden="1" customHeight="1" x14ac:dyDescent="0.25">
      <c r="A6" s="285" t="s">
        <v>83</v>
      </c>
      <c r="B6" s="116"/>
      <c r="C6" s="117"/>
      <c r="D6" s="29"/>
      <c r="E6" s="43"/>
      <c r="F6" s="5"/>
      <c r="G6" s="6"/>
      <c r="H6" s="202"/>
      <c r="I6" s="5"/>
      <c r="J6" s="205"/>
      <c r="K6" s="208"/>
      <c r="L6" s="208"/>
      <c r="M6" s="208"/>
      <c r="N6" s="208"/>
      <c r="O6" s="208"/>
      <c r="P6" s="159"/>
      <c r="R6" s="36"/>
      <c r="S6" s="36"/>
    </row>
    <row r="7" spans="1:21" s="34" customFormat="1" ht="12" hidden="1" customHeight="1" x14ac:dyDescent="0.25">
      <c r="A7" s="286"/>
      <c r="B7" s="95" t="s">
        <v>25</v>
      </c>
      <c r="C7" s="96" t="s">
        <v>63</v>
      </c>
      <c r="D7" s="131">
        <f>SUMIF($U$34:$U$268,"=Ongoing",D$34:D$268)</f>
        <v>0</v>
      </c>
      <c r="E7" s="132"/>
      <c r="F7" s="131">
        <f>SUMIF($U$34:$U$268,"=Ongoing",F$34:F$268)</f>
        <v>0</v>
      </c>
      <c r="G7" s="8"/>
      <c r="H7" s="203">
        <f t="shared" ref="H7:P7" si="0">SUMIF($U$34:$U$268,"=Ongoing",H$34:H$268)</f>
        <v>0</v>
      </c>
      <c r="I7" s="194">
        <f t="shared" si="0"/>
        <v>0</v>
      </c>
      <c r="J7" s="206">
        <f t="shared" si="0"/>
        <v>0</v>
      </c>
      <c r="K7" s="209">
        <f t="shared" si="0"/>
        <v>0</v>
      </c>
      <c r="L7" s="209">
        <f t="shared" si="0"/>
        <v>0</v>
      </c>
      <c r="M7" s="209">
        <f t="shared" si="0"/>
        <v>0</v>
      </c>
      <c r="N7" s="209">
        <f t="shared" si="0"/>
        <v>0</v>
      </c>
      <c r="O7" s="209">
        <f t="shared" si="0"/>
        <v>0</v>
      </c>
      <c r="P7" s="195">
        <f t="shared" si="0"/>
        <v>0</v>
      </c>
      <c r="R7" s="35">
        <f>D7+F7-(J7+K7+L7+M7+N7+O7+P7)</f>
        <v>0</v>
      </c>
      <c r="S7" s="36" t="s">
        <v>19</v>
      </c>
    </row>
    <row r="8" spans="1:21" s="34" customFormat="1" ht="12" hidden="1" customHeight="1" x14ac:dyDescent="0.25">
      <c r="A8" s="286"/>
      <c r="B8" s="95" t="s">
        <v>22</v>
      </c>
      <c r="C8" s="96" t="s">
        <v>64</v>
      </c>
      <c r="D8" s="131">
        <f>SUMIF($U$34:$U$268,"=A",D$34:D$268)</f>
        <v>0</v>
      </c>
      <c r="E8" s="132"/>
      <c r="F8" s="131">
        <f>SUMIF($U$34:$U$268,"=A",F$34:F$268)</f>
        <v>0</v>
      </c>
      <c r="G8" s="8"/>
      <c r="H8" s="203">
        <f t="shared" ref="H8:P8" si="1">SUMIF($U$34:$U$268,"=A",H$34:H$268)</f>
        <v>0</v>
      </c>
      <c r="I8" s="194">
        <f t="shared" si="1"/>
        <v>0</v>
      </c>
      <c r="J8" s="206">
        <f t="shared" si="1"/>
        <v>0</v>
      </c>
      <c r="K8" s="209">
        <f t="shared" si="1"/>
        <v>0</v>
      </c>
      <c r="L8" s="209">
        <f t="shared" si="1"/>
        <v>0</v>
      </c>
      <c r="M8" s="209">
        <f t="shared" si="1"/>
        <v>0</v>
      </c>
      <c r="N8" s="209">
        <f t="shared" si="1"/>
        <v>0</v>
      </c>
      <c r="O8" s="209">
        <f t="shared" si="1"/>
        <v>0</v>
      </c>
      <c r="P8" s="195">
        <f t="shared" si="1"/>
        <v>0</v>
      </c>
      <c r="R8" s="35">
        <f>D8+F8-(J8+K8+L8+M8+N8+O8+P8)</f>
        <v>0</v>
      </c>
      <c r="S8" s="36" t="s">
        <v>19</v>
      </c>
    </row>
    <row r="9" spans="1:21" s="34" customFormat="1" ht="12" hidden="1" customHeight="1" x14ac:dyDescent="0.25">
      <c r="A9" s="286"/>
      <c r="B9" s="95" t="s">
        <v>23</v>
      </c>
      <c r="C9" s="96" t="s">
        <v>65</v>
      </c>
      <c r="D9" s="131">
        <f>SUMIF($U$34:$U$268,"=B",D$34:D$268)</f>
        <v>0</v>
      </c>
      <c r="E9" s="132"/>
      <c r="F9" s="131">
        <f>SUMIF($U$34:$U$268,"=B",F$34:F$268)</f>
        <v>0</v>
      </c>
      <c r="G9" s="8"/>
      <c r="H9" s="203">
        <f t="shared" ref="H9:P9" si="2">SUMIF($U$34:$U$268,"=B",H$34:H$268)</f>
        <v>0</v>
      </c>
      <c r="I9" s="194">
        <f t="shared" si="2"/>
        <v>0</v>
      </c>
      <c r="J9" s="206">
        <f t="shared" si="2"/>
        <v>0</v>
      </c>
      <c r="K9" s="209">
        <f t="shared" si="2"/>
        <v>0</v>
      </c>
      <c r="L9" s="209">
        <f t="shared" si="2"/>
        <v>0</v>
      </c>
      <c r="M9" s="209">
        <f t="shared" si="2"/>
        <v>0</v>
      </c>
      <c r="N9" s="209">
        <f t="shared" si="2"/>
        <v>0</v>
      </c>
      <c r="O9" s="209">
        <f t="shared" si="2"/>
        <v>0</v>
      </c>
      <c r="P9" s="195">
        <f t="shared" si="2"/>
        <v>0</v>
      </c>
      <c r="R9" s="35">
        <f>D9+F9-(J9+K9+L9+M9+N9+O9+P9)</f>
        <v>0</v>
      </c>
      <c r="S9" s="36" t="s">
        <v>19</v>
      </c>
    </row>
    <row r="10" spans="1:21" s="34" customFormat="1" ht="6" hidden="1" customHeight="1" thickBot="1" x14ac:dyDescent="0.35">
      <c r="A10" s="286"/>
      <c r="B10" s="118"/>
      <c r="C10" s="37"/>
      <c r="D10" s="38"/>
      <c r="E10" s="39"/>
      <c r="F10" s="38"/>
      <c r="G10" s="39"/>
      <c r="H10" s="204"/>
      <c r="I10" s="27"/>
      <c r="J10" s="207"/>
      <c r="K10" s="210"/>
      <c r="L10" s="210"/>
      <c r="M10" s="210"/>
      <c r="N10" s="210"/>
      <c r="O10" s="210"/>
      <c r="P10" s="161"/>
    </row>
    <row r="11" spans="1:21" s="34" customFormat="1" ht="14.25" hidden="1" customHeight="1" x14ac:dyDescent="0.25">
      <c r="A11" s="286"/>
      <c r="B11" s="119"/>
      <c r="C11" s="97" t="s">
        <v>10</v>
      </c>
      <c r="D11" s="17">
        <f>SUMIF($E$34:$E$268,"=T",D$34:D$268)</f>
        <v>0</v>
      </c>
      <c r="E11" s="191" t="s">
        <v>0</v>
      </c>
      <c r="F11" s="17">
        <f>SUMIF($E$34:$E$268,"=T",F$34:F$268)</f>
        <v>0</v>
      </c>
      <c r="G11" s="191" t="s">
        <v>0</v>
      </c>
      <c r="H11" s="200">
        <f t="shared" ref="H11:P11" si="3">SUMIF($E$34:$E$272,"=T",H$34:H$272)</f>
        <v>0</v>
      </c>
      <c r="I11" s="192">
        <f t="shared" si="3"/>
        <v>0</v>
      </c>
      <c r="J11" s="197">
        <f t="shared" si="3"/>
        <v>0</v>
      </c>
      <c r="K11" s="198">
        <f t="shared" si="3"/>
        <v>0</v>
      </c>
      <c r="L11" s="198">
        <f t="shared" si="3"/>
        <v>0</v>
      </c>
      <c r="M11" s="198">
        <f t="shared" si="3"/>
        <v>0</v>
      </c>
      <c r="N11" s="198">
        <f t="shared" si="3"/>
        <v>0</v>
      </c>
      <c r="O11" s="198">
        <f t="shared" si="3"/>
        <v>0</v>
      </c>
      <c r="P11" s="193">
        <f t="shared" si="3"/>
        <v>0</v>
      </c>
      <c r="R11" s="35">
        <f t="shared" ref="R11:R19" si="4">D11+F11-(J11+K11+L11+M11+N11+O11+P11)</f>
        <v>0</v>
      </c>
      <c r="S11" s="36" t="s">
        <v>19</v>
      </c>
    </row>
    <row r="12" spans="1:21" s="34" customFormat="1" ht="9" hidden="1" customHeight="1" x14ac:dyDescent="0.2">
      <c r="A12" s="286"/>
      <c r="B12" s="98" t="s">
        <v>1</v>
      </c>
      <c r="C12" s="99" t="s">
        <v>11</v>
      </c>
      <c r="D12" s="72">
        <f>SUMIF($E$34:$E$268,"=S/C",D$34:D$268)</f>
        <v>0</v>
      </c>
      <c r="E12" s="73" t="s">
        <v>1</v>
      </c>
      <c r="F12" s="74">
        <f>SUMIF($E$34:$E$268,"=S/C",F$34:F$268)</f>
        <v>0</v>
      </c>
      <c r="G12" s="73" t="s">
        <v>1</v>
      </c>
      <c r="H12" s="187">
        <f t="shared" ref="H12:P12" si="5">SUMIF($E$34:$E$268,"=S/C",H$34:H$268)</f>
        <v>0</v>
      </c>
      <c r="I12" s="196">
        <f t="shared" si="5"/>
        <v>0</v>
      </c>
      <c r="J12" s="182">
        <f t="shared" si="5"/>
        <v>0</v>
      </c>
      <c r="K12" s="185">
        <f t="shared" si="5"/>
        <v>0</v>
      </c>
      <c r="L12" s="185">
        <f t="shared" si="5"/>
        <v>0</v>
      </c>
      <c r="M12" s="185">
        <f t="shared" si="5"/>
        <v>0</v>
      </c>
      <c r="N12" s="185">
        <f t="shared" si="5"/>
        <v>0</v>
      </c>
      <c r="O12" s="185">
        <f t="shared" si="5"/>
        <v>0</v>
      </c>
      <c r="P12" s="186">
        <f t="shared" si="5"/>
        <v>0</v>
      </c>
      <c r="R12" s="40">
        <f t="shared" si="4"/>
        <v>0</v>
      </c>
      <c r="S12" s="34" t="s">
        <v>19</v>
      </c>
    </row>
    <row r="13" spans="1:21" s="34" customFormat="1" ht="9" hidden="1" customHeight="1" x14ac:dyDescent="0.2">
      <c r="A13" s="286"/>
      <c r="B13" s="98" t="s">
        <v>4</v>
      </c>
      <c r="C13" s="99" t="s">
        <v>32</v>
      </c>
      <c r="D13" s="72">
        <f>SUMIF($E$34:$E$268,"=ggih",D$34:D$268)</f>
        <v>0</v>
      </c>
      <c r="E13" s="73" t="s">
        <v>4</v>
      </c>
      <c r="F13" s="74">
        <f>SUMIF($E$34:$E$268,"=ggih",F$34:F$268)</f>
        <v>0</v>
      </c>
      <c r="G13" s="73" t="s">
        <v>4</v>
      </c>
      <c r="H13" s="187">
        <f t="shared" ref="H13:P13" si="6">SUMIF($E$34:$E$268,"=ggih",H$34:H$268)</f>
        <v>0</v>
      </c>
      <c r="I13" s="196">
        <f t="shared" si="6"/>
        <v>0</v>
      </c>
      <c r="J13" s="182">
        <f t="shared" si="6"/>
        <v>0</v>
      </c>
      <c r="K13" s="185">
        <f t="shared" si="6"/>
        <v>0</v>
      </c>
      <c r="L13" s="185">
        <f t="shared" si="6"/>
        <v>0</v>
      </c>
      <c r="M13" s="185">
        <f t="shared" si="6"/>
        <v>0</v>
      </c>
      <c r="N13" s="185">
        <f t="shared" si="6"/>
        <v>0</v>
      </c>
      <c r="O13" s="185">
        <f t="shared" si="6"/>
        <v>0</v>
      </c>
      <c r="P13" s="186">
        <f t="shared" si="6"/>
        <v>0</v>
      </c>
      <c r="R13" s="40">
        <f t="shared" si="4"/>
        <v>0</v>
      </c>
      <c r="S13" s="34" t="s">
        <v>19</v>
      </c>
    </row>
    <row r="14" spans="1:21" s="34" customFormat="1" ht="9" hidden="1" customHeight="1" x14ac:dyDescent="0.2">
      <c r="A14" s="286"/>
      <c r="B14" s="98" t="s">
        <v>3</v>
      </c>
      <c r="C14" s="99" t="s">
        <v>12</v>
      </c>
      <c r="D14" s="72">
        <f>SUMIF($E$34:$E$268,"=ggp",D$34:D$268)</f>
        <v>0</v>
      </c>
      <c r="E14" s="73" t="s">
        <v>3</v>
      </c>
      <c r="F14" s="74">
        <f>SUMIF($E$34:$E$268,"=ggp",F$34:F$268)</f>
        <v>0</v>
      </c>
      <c r="G14" s="73" t="s">
        <v>3</v>
      </c>
      <c r="H14" s="187">
        <f t="shared" ref="H14:P14" si="7">SUMIF($E$34:$E$268,"=ggp",H$34:H$268)</f>
        <v>0</v>
      </c>
      <c r="I14" s="196">
        <f t="shared" si="7"/>
        <v>0</v>
      </c>
      <c r="J14" s="182">
        <f t="shared" si="7"/>
        <v>0</v>
      </c>
      <c r="K14" s="185">
        <f t="shared" si="7"/>
        <v>0</v>
      </c>
      <c r="L14" s="185">
        <f t="shared" si="7"/>
        <v>0</v>
      </c>
      <c r="M14" s="185">
        <f t="shared" si="7"/>
        <v>0</v>
      </c>
      <c r="N14" s="185">
        <f t="shared" si="7"/>
        <v>0</v>
      </c>
      <c r="O14" s="185">
        <f t="shared" si="7"/>
        <v>0</v>
      </c>
      <c r="P14" s="186">
        <f t="shared" si="7"/>
        <v>0</v>
      </c>
      <c r="R14" s="40">
        <f t="shared" si="4"/>
        <v>0</v>
      </c>
      <c r="S14" s="34" t="s">
        <v>19</v>
      </c>
    </row>
    <row r="15" spans="1:21" s="34" customFormat="1" ht="9" hidden="1" customHeight="1" x14ac:dyDescent="0.2">
      <c r="A15" s="286"/>
      <c r="B15" s="98" t="s">
        <v>2</v>
      </c>
      <c r="C15" s="100" t="s">
        <v>33</v>
      </c>
      <c r="D15" s="72">
        <f>SUMIF($E$34:$E$268,"=ggtbr",D$34:D$268)</f>
        <v>0</v>
      </c>
      <c r="E15" s="73" t="s">
        <v>2</v>
      </c>
      <c r="F15" s="72">
        <f>SUMIF($E$34:$E$268,"=ggtbr",F$34:F$268)</f>
        <v>0</v>
      </c>
      <c r="G15" s="73" t="s">
        <v>2</v>
      </c>
      <c r="H15" s="187">
        <f t="shared" ref="H15:P15" si="8">SUMIF($E$34:$E$268,"=ggtbr",H$34:H$268)</f>
        <v>0</v>
      </c>
      <c r="I15" s="196">
        <f t="shared" si="8"/>
        <v>0</v>
      </c>
      <c r="J15" s="182">
        <f t="shared" si="8"/>
        <v>0</v>
      </c>
      <c r="K15" s="185">
        <f t="shared" si="8"/>
        <v>0</v>
      </c>
      <c r="L15" s="185">
        <f t="shared" si="8"/>
        <v>0</v>
      </c>
      <c r="M15" s="185">
        <f t="shared" si="8"/>
        <v>0</v>
      </c>
      <c r="N15" s="185">
        <f t="shared" si="8"/>
        <v>0</v>
      </c>
      <c r="O15" s="185">
        <f t="shared" si="8"/>
        <v>0</v>
      </c>
      <c r="P15" s="186">
        <f t="shared" si="8"/>
        <v>0</v>
      </c>
      <c r="R15" s="40">
        <f t="shared" si="4"/>
        <v>0</v>
      </c>
      <c r="S15" s="34" t="s">
        <v>19</v>
      </c>
    </row>
    <row r="16" spans="1:21" s="34" customFormat="1" ht="9" hidden="1" customHeight="1" x14ac:dyDescent="0.2">
      <c r="A16" s="286"/>
      <c r="B16" s="98" t="s">
        <v>5</v>
      </c>
      <c r="C16" s="99" t="s">
        <v>13</v>
      </c>
      <c r="D16" s="72">
        <f>SUMIF($E$34:$E$268,"=cft",D$34:D$268)</f>
        <v>0</v>
      </c>
      <c r="E16" s="73" t="s">
        <v>5</v>
      </c>
      <c r="F16" s="72">
        <f>SUMIF($E$34:$E$268,"=cft",F$34:F$268)</f>
        <v>0</v>
      </c>
      <c r="G16" s="73" t="s">
        <v>5</v>
      </c>
      <c r="H16" s="187">
        <f t="shared" ref="H16:P16" si="9">SUMIF($E$34:$E$268,"=cft",H$34:H$268)</f>
        <v>0</v>
      </c>
      <c r="I16" s="196">
        <f t="shared" si="9"/>
        <v>0</v>
      </c>
      <c r="J16" s="182">
        <f t="shared" si="9"/>
        <v>0</v>
      </c>
      <c r="K16" s="185">
        <f t="shared" si="9"/>
        <v>0</v>
      </c>
      <c r="L16" s="185">
        <f t="shared" si="9"/>
        <v>0</v>
      </c>
      <c r="M16" s="185">
        <f t="shared" si="9"/>
        <v>0</v>
      </c>
      <c r="N16" s="185">
        <f t="shared" si="9"/>
        <v>0</v>
      </c>
      <c r="O16" s="185">
        <f t="shared" si="9"/>
        <v>0</v>
      </c>
      <c r="P16" s="186">
        <f t="shared" si="9"/>
        <v>0</v>
      </c>
      <c r="R16" s="40">
        <f t="shared" si="4"/>
        <v>0</v>
      </c>
      <c r="S16" s="34" t="s">
        <v>19</v>
      </c>
    </row>
    <row r="17" spans="1:23" s="34" customFormat="1" ht="9" hidden="1" customHeight="1" x14ac:dyDescent="0.2">
      <c r="A17" s="286"/>
      <c r="B17" s="98" t="s">
        <v>8</v>
      </c>
      <c r="C17" s="99" t="s">
        <v>16</v>
      </c>
      <c r="D17" s="72">
        <f>SUMIF($E$34:$E$268,"=frf",D$34:D$268)</f>
        <v>0</v>
      </c>
      <c r="E17" s="73" t="s">
        <v>8</v>
      </c>
      <c r="F17" s="72">
        <f>SUMIF($E$34:$E$268,"=frf",F$34:F$268)</f>
        <v>0</v>
      </c>
      <c r="G17" s="73" t="s">
        <v>8</v>
      </c>
      <c r="H17" s="187">
        <f t="shared" ref="H17:P17" si="10">SUMIF($E$34:$E$268,"=frf",H$34:H$268)</f>
        <v>0</v>
      </c>
      <c r="I17" s="196">
        <f t="shared" si="10"/>
        <v>0</v>
      </c>
      <c r="J17" s="182">
        <f t="shared" si="10"/>
        <v>0</v>
      </c>
      <c r="K17" s="185">
        <f t="shared" si="10"/>
        <v>0</v>
      </c>
      <c r="L17" s="185">
        <f t="shared" si="10"/>
        <v>0</v>
      </c>
      <c r="M17" s="185">
        <f t="shared" si="10"/>
        <v>0</v>
      </c>
      <c r="N17" s="185">
        <f t="shared" si="10"/>
        <v>0</v>
      </c>
      <c r="O17" s="185">
        <f t="shared" si="10"/>
        <v>0</v>
      </c>
      <c r="P17" s="186">
        <f t="shared" si="10"/>
        <v>0</v>
      </c>
      <c r="R17" s="40">
        <f t="shared" si="4"/>
        <v>0</v>
      </c>
      <c r="S17" s="34" t="s">
        <v>19</v>
      </c>
    </row>
    <row r="18" spans="1:23" s="34" customFormat="1" ht="9" hidden="1" customHeight="1" x14ac:dyDescent="0.2">
      <c r="A18" s="286"/>
      <c r="B18" s="98" t="s">
        <v>7</v>
      </c>
      <c r="C18" s="99" t="s">
        <v>15</v>
      </c>
      <c r="D18" s="72">
        <f>SUMIF($E$34:$E$268,"=rfdf",D$34:D$268)</f>
        <v>0</v>
      </c>
      <c r="E18" s="73" t="s">
        <v>7</v>
      </c>
      <c r="F18" s="72">
        <f>SUMIF($E$34:$E$268,"=rfdf",F$34:F$268)</f>
        <v>0</v>
      </c>
      <c r="G18" s="73" t="s">
        <v>7</v>
      </c>
      <c r="H18" s="187">
        <f t="shared" ref="H18:P18" si="11">SUMIF($E$34:$E$268,"=rfdf",H$34:H$268)</f>
        <v>0</v>
      </c>
      <c r="I18" s="196">
        <f t="shared" si="11"/>
        <v>0</v>
      </c>
      <c r="J18" s="182">
        <f t="shared" si="11"/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85">
        <f t="shared" si="11"/>
        <v>0</v>
      </c>
      <c r="O18" s="185">
        <f t="shared" si="11"/>
        <v>0</v>
      </c>
      <c r="P18" s="186">
        <f t="shared" si="11"/>
        <v>0</v>
      </c>
      <c r="R18" s="40">
        <f t="shared" si="4"/>
        <v>0</v>
      </c>
      <c r="S18" s="34" t="s">
        <v>19</v>
      </c>
    </row>
    <row r="19" spans="1:23" s="34" customFormat="1" ht="9" hidden="1" customHeight="1" x14ac:dyDescent="0.2">
      <c r="A19" s="286"/>
      <c r="B19" s="98" t="s">
        <v>9</v>
      </c>
      <c r="C19" s="99" t="s">
        <v>17</v>
      </c>
      <c r="D19" s="76">
        <f>SUMIF($E$34:$E$268,"=ofs",D$34:D$268)</f>
        <v>0</v>
      </c>
      <c r="E19" s="77" t="s">
        <v>9</v>
      </c>
      <c r="F19" s="78">
        <f>SUMIF($E$34:$E$268,"=ofs",F$34:F$268)</f>
        <v>0</v>
      </c>
      <c r="G19" s="77" t="s">
        <v>9</v>
      </c>
      <c r="H19" s="201">
        <f t="shared" ref="H19:P19" si="12">SUMIF($E$34:$E$268,"=ofs",H$34:H$268)</f>
        <v>0</v>
      </c>
      <c r="I19" s="248">
        <f t="shared" si="12"/>
        <v>0</v>
      </c>
      <c r="J19" s="189">
        <f t="shared" si="12"/>
        <v>0</v>
      </c>
      <c r="K19" s="199">
        <f t="shared" si="12"/>
        <v>0</v>
      </c>
      <c r="L19" s="199">
        <f t="shared" si="12"/>
        <v>0</v>
      </c>
      <c r="M19" s="199">
        <f t="shared" si="12"/>
        <v>0</v>
      </c>
      <c r="N19" s="199">
        <f t="shared" si="12"/>
        <v>0</v>
      </c>
      <c r="O19" s="199">
        <f t="shared" si="12"/>
        <v>0</v>
      </c>
      <c r="P19" s="249">
        <f t="shared" si="12"/>
        <v>0</v>
      </c>
      <c r="R19" s="40">
        <f t="shared" si="4"/>
        <v>0</v>
      </c>
      <c r="S19" s="34" t="s">
        <v>19</v>
      </c>
    </row>
    <row r="20" spans="1:23" s="34" customFormat="1" ht="9" hidden="1" customHeight="1" x14ac:dyDescent="0.2">
      <c r="A20" s="286"/>
      <c r="B20" s="98" t="s">
        <v>122</v>
      </c>
      <c r="C20" s="99" t="s">
        <v>123</v>
      </c>
      <c r="D20" s="75">
        <f>SUMIF($E$34:$E$268,"=CENT",D$34:D$268)</f>
        <v>0</v>
      </c>
      <c r="E20" s="73" t="s">
        <v>122</v>
      </c>
      <c r="F20" s="74">
        <f>SUMIF($E$34:$E$268,"=CENT",F$34:F$268)</f>
        <v>0</v>
      </c>
      <c r="G20" s="73" t="s">
        <v>122</v>
      </c>
      <c r="H20" s="241"/>
      <c r="I20" s="250"/>
      <c r="J20" s="225"/>
      <c r="K20" s="239"/>
      <c r="L20" s="239"/>
      <c r="M20" s="239"/>
      <c r="N20" s="239"/>
      <c r="O20" s="239"/>
      <c r="P20" s="240"/>
      <c r="R20" s="40"/>
    </row>
    <row r="21" spans="1:23" s="34" customFormat="1" ht="9" hidden="1" customHeight="1" x14ac:dyDescent="0.2">
      <c r="A21" s="286"/>
      <c r="B21" s="98" t="s">
        <v>6</v>
      </c>
      <c r="C21" s="99" t="s">
        <v>14</v>
      </c>
      <c r="D21" s="76">
        <f>SUMIF($E$34:$E$268,"=icl",D$34:D$268)</f>
        <v>0</v>
      </c>
      <c r="E21" s="77" t="s">
        <v>6</v>
      </c>
      <c r="F21" s="78">
        <f>SUMIF($E$34:$E$268,"=icl",F$34:F$268)</f>
        <v>0</v>
      </c>
      <c r="G21" s="77" t="s">
        <v>6</v>
      </c>
      <c r="H21" s="218"/>
      <c r="I21" s="219"/>
      <c r="J21" s="243"/>
      <c r="K21" s="244"/>
      <c r="L21" s="244"/>
      <c r="M21" s="244"/>
      <c r="N21" s="244"/>
      <c r="O21" s="244"/>
      <c r="P21" s="245"/>
    </row>
    <row r="22" spans="1:23" s="34" customFormat="1" ht="9" hidden="1" customHeight="1" thickBot="1" x14ac:dyDescent="0.25">
      <c r="A22" s="286"/>
      <c r="B22" s="101" t="s">
        <v>27</v>
      </c>
      <c r="C22" s="102" t="s">
        <v>59</v>
      </c>
      <c r="D22" s="79">
        <f>SUMIF($E$34:$E$268,"=ibl",D$34:D$268)</f>
        <v>0</v>
      </c>
      <c r="E22" s="80" t="s">
        <v>27</v>
      </c>
      <c r="F22" s="81">
        <f>SUMIF($E$34:$E$268,"=ibl",F$34:F$268)</f>
        <v>0</v>
      </c>
      <c r="G22" s="80" t="s">
        <v>27</v>
      </c>
      <c r="H22" s="138"/>
      <c r="I22" s="139"/>
      <c r="J22" s="164"/>
      <c r="K22" s="42"/>
      <c r="L22" s="42"/>
      <c r="M22" s="42"/>
      <c r="N22" s="42"/>
      <c r="O22" s="42"/>
      <c r="P22" s="165"/>
    </row>
    <row r="23" spans="1:23" s="34" customFormat="1" ht="10.5" hidden="1" customHeight="1" x14ac:dyDescent="0.25">
      <c r="A23" s="286"/>
      <c r="B23" s="103" t="s">
        <v>24</v>
      </c>
      <c r="C23" s="104"/>
      <c r="D23" s="7"/>
      <c r="E23" s="43"/>
      <c r="F23" s="7"/>
      <c r="G23" s="6"/>
      <c r="H23" s="152"/>
      <c r="I23" s="7"/>
      <c r="J23" s="166"/>
      <c r="K23" s="7"/>
      <c r="L23" s="7"/>
      <c r="M23" s="7"/>
      <c r="N23" s="7"/>
      <c r="O23" s="7"/>
      <c r="P23" s="160"/>
    </row>
    <row r="24" spans="1:23" s="34" customFormat="1" ht="9" hidden="1" customHeight="1" x14ac:dyDescent="0.25">
      <c r="A24" s="286"/>
      <c r="B24" s="98" t="s">
        <v>25</v>
      </c>
      <c r="C24" s="105" t="s">
        <v>78</v>
      </c>
      <c r="D24" s="7"/>
      <c r="E24" s="33"/>
      <c r="F24" s="7"/>
      <c r="G24" s="8"/>
      <c r="H24" s="152"/>
      <c r="I24" s="7"/>
      <c r="J24" s="166"/>
      <c r="K24" s="7"/>
      <c r="L24" s="7"/>
      <c r="M24" s="7"/>
      <c r="N24" s="7"/>
      <c r="O24" s="7"/>
      <c r="P24" s="160"/>
    </row>
    <row r="25" spans="1:23" s="34" customFormat="1" ht="9" hidden="1" customHeight="1" x14ac:dyDescent="0.25">
      <c r="A25" s="286"/>
      <c r="B25" s="98" t="s">
        <v>22</v>
      </c>
      <c r="C25" s="99" t="s">
        <v>28</v>
      </c>
      <c r="D25" s="7"/>
      <c r="E25" s="33"/>
      <c r="F25" s="7"/>
      <c r="G25" s="8"/>
      <c r="H25" s="152"/>
      <c r="I25" s="7"/>
      <c r="J25" s="166"/>
      <c r="K25" s="7"/>
      <c r="L25" s="7"/>
      <c r="M25" s="7"/>
      <c r="N25" s="7"/>
      <c r="O25" s="7"/>
      <c r="P25" s="160"/>
    </row>
    <row r="26" spans="1:23" s="34" customFormat="1" ht="9" hidden="1" customHeight="1" x14ac:dyDescent="0.25">
      <c r="A26" s="287"/>
      <c r="B26" s="101" t="s">
        <v>23</v>
      </c>
      <c r="C26" s="106" t="s">
        <v>29</v>
      </c>
      <c r="D26" s="9"/>
      <c r="E26" s="44"/>
      <c r="F26" s="9"/>
      <c r="G26" s="10"/>
      <c r="H26" s="153"/>
      <c r="I26" s="9"/>
      <c r="J26" s="167"/>
      <c r="K26" s="9"/>
      <c r="L26" s="9"/>
      <c r="M26" s="9"/>
      <c r="N26" s="9"/>
      <c r="O26" s="9"/>
      <c r="P26" s="168"/>
    </row>
    <row r="27" spans="1:23" x14ac:dyDescent="0.3">
      <c r="B27" s="295" t="s">
        <v>84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7"/>
    </row>
    <row r="28" spans="1:23" s="107" customFormat="1" ht="6" customHeight="1" x14ac:dyDescent="0.25">
      <c r="A28" s="55"/>
      <c r="Q28" s="55"/>
      <c r="U28" s="32"/>
    </row>
    <row r="29" spans="1:23" ht="32.25" customHeight="1" x14ac:dyDescent="0.25">
      <c r="B29" s="310" t="str">
        <f>IF(R29&lt;&gt;0,"Note: Project Expenditure/Funding Flow differs from amounts
          in Column D and F for at least one project; check Column
          R to identify which totals or flows need to be adjusted."," ")</f>
        <v xml:space="preserve"> </v>
      </c>
      <c r="C29" s="311"/>
      <c r="D29" s="314" t="s">
        <v>112</v>
      </c>
      <c r="E29" s="315"/>
      <c r="F29" s="315"/>
      <c r="G29" s="315"/>
      <c r="H29" s="142">
        <f t="shared" ref="H29:P29" si="13">-H11+SUM(H12:H19)</f>
        <v>0</v>
      </c>
      <c r="I29" s="142">
        <f t="shared" si="13"/>
        <v>0</v>
      </c>
      <c r="J29" s="142">
        <f t="shared" si="13"/>
        <v>0</v>
      </c>
      <c r="K29" s="142">
        <f t="shared" si="13"/>
        <v>0</v>
      </c>
      <c r="L29" s="142">
        <f t="shared" si="13"/>
        <v>0</v>
      </c>
      <c r="M29" s="142">
        <f t="shared" si="13"/>
        <v>0</v>
      </c>
      <c r="N29" s="142">
        <f t="shared" si="13"/>
        <v>0</v>
      </c>
      <c r="O29" s="142">
        <f t="shared" si="13"/>
        <v>0</v>
      </c>
      <c r="P29" s="142">
        <f t="shared" si="13"/>
        <v>0</v>
      </c>
      <c r="R29" s="128">
        <f>SUM(R$35:R$271)</f>
        <v>0</v>
      </c>
      <c r="S29" s="129" t="s">
        <v>97</v>
      </c>
      <c r="U29"/>
    </row>
    <row r="30" spans="1:23" x14ac:dyDescent="0.3">
      <c r="B30" s="12"/>
      <c r="C30" s="12" t="str">
        <f>IF(R30&lt;&gt;0,"Total Project Costs in Column D or F differ from Total Funding Sources in those columns"," ")</f>
        <v xml:space="preserve"> </v>
      </c>
      <c r="D30" s="312" t="s">
        <v>113</v>
      </c>
      <c r="E30" s="313"/>
      <c r="F30" s="313"/>
      <c r="G30" s="313"/>
      <c r="H30" s="143">
        <f>+H29</f>
        <v>0</v>
      </c>
      <c r="I30" s="143">
        <f>+H30+I29</f>
        <v>0</v>
      </c>
      <c r="J30" s="143">
        <f>+J29</f>
        <v>0</v>
      </c>
      <c r="K30" s="143">
        <f t="shared" ref="K30:P30" si="14">+J30+K29</f>
        <v>0</v>
      </c>
      <c r="L30" s="143">
        <f t="shared" si="14"/>
        <v>0</v>
      </c>
      <c r="M30" s="143">
        <f t="shared" si="14"/>
        <v>0</v>
      </c>
      <c r="N30" s="143">
        <f t="shared" si="14"/>
        <v>0</v>
      </c>
      <c r="O30" s="143">
        <f t="shared" si="14"/>
        <v>0</v>
      </c>
      <c r="P30" s="144">
        <f t="shared" si="14"/>
        <v>0</v>
      </c>
      <c r="Q30" s="212" t="s">
        <v>106</v>
      </c>
      <c r="R30" s="130">
        <f>D$273-SUM(D$274:D$283)+F$273-SUM(F$274:F$283)</f>
        <v>0</v>
      </c>
      <c r="S30" s="107" t="s">
        <v>96</v>
      </c>
      <c r="U30"/>
    </row>
    <row r="31" spans="1:23" s="88" customFormat="1" ht="12.75" customHeight="1" x14ac:dyDescent="0.3">
      <c r="A31" s="87"/>
      <c r="B31" s="316" t="s">
        <v>119</v>
      </c>
      <c r="C31" s="317"/>
      <c r="D31" s="298" t="s">
        <v>35</v>
      </c>
      <c r="E31" s="299"/>
      <c r="F31" s="298" t="s">
        <v>168</v>
      </c>
      <c r="G31" s="299"/>
      <c r="H31" s="291" t="s">
        <v>85</v>
      </c>
      <c r="I31" s="292"/>
      <c r="J31" s="302" t="s">
        <v>98</v>
      </c>
      <c r="K31" s="303"/>
      <c r="L31" s="303"/>
      <c r="M31" s="303"/>
      <c r="N31" s="303"/>
      <c r="O31" s="303"/>
      <c r="P31" s="304"/>
      <c r="U31" s="126"/>
    </row>
    <row r="32" spans="1:23" s="88" customFormat="1" ht="47.25" customHeight="1" x14ac:dyDescent="0.3">
      <c r="A32" s="108"/>
      <c r="B32" s="89"/>
      <c r="C32" s="65" t="s">
        <v>138</v>
      </c>
      <c r="D32" s="300"/>
      <c r="E32" s="301"/>
      <c r="F32" s="300"/>
      <c r="G32" s="301"/>
      <c r="H32" s="293"/>
      <c r="I32" s="294"/>
      <c r="J32" s="305"/>
      <c r="K32" s="306"/>
      <c r="L32" s="306"/>
      <c r="M32" s="306"/>
      <c r="N32" s="306"/>
      <c r="O32" s="306"/>
      <c r="P32" s="307"/>
      <c r="U32" s="126"/>
      <c r="W32" s="133" t="s">
        <v>99</v>
      </c>
    </row>
    <row r="33" spans="1:49" s="94" customFormat="1" ht="36" customHeight="1" thickBot="1" x14ac:dyDescent="0.35">
      <c r="A33" s="109"/>
      <c r="B33" s="110" t="s">
        <v>89</v>
      </c>
      <c r="C33" s="92" t="s">
        <v>75</v>
      </c>
      <c r="D33" s="308" t="s">
        <v>86</v>
      </c>
      <c r="E33" s="309"/>
      <c r="F33" s="308" t="s">
        <v>86</v>
      </c>
      <c r="G33" s="309"/>
      <c r="H33" s="177" t="s">
        <v>166</v>
      </c>
      <c r="I33" s="151" t="s">
        <v>169</v>
      </c>
      <c r="J33" s="171" t="s">
        <v>170</v>
      </c>
      <c r="K33" s="174" t="s">
        <v>143</v>
      </c>
      <c r="L33" s="174" t="s">
        <v>155</v>
      </c>
      <c r="M33" s="174" t="s">
        <v>165</v>
      </c>
      <c r="N33" s="174" t="s">
        <v>167</v>
      </c>
      <c r="O33" s="174" t="s">
        <v>171</v>
      </c>
      <c r="P33" s="155" t="s">
        <v>172</v>
      </c>
      <c r="Q33" s="154"/>
      <c r="U33" s="124" t="s">
        <v>95</v>
      </c>
      <c r="W33" s="134" t="s">
        <v>100</v>
      </c>
    </row>
    <row r="34" spans="1:49" s="114" customFormat="1" ht="11.25" customHeight="1" x14ac:dyDescent="0.25">
      <c r="A34" s="111"/>
      <c r="B34" s="273"/>
      <c r="C34" s="271" t="s">
        <v>136</v>
      </c>
      <c r="D34" s="112"/>
      <c r="E34" s="113"/>
      <c r="F34" s="112"/>
      <c r="G34" s="113"/>
      <c r="H34" s="178"/>
      <c r="I34" s="135"/>
      <c r="J34" s="172"/>
      <c r="K34" s="175"/>
      <c r="L34" s="175"/>
      <c r="M34" s="175"/>
      <c r="N34" s="175"/>
      <c r="O34" s="175"/>
      <c r="P34" s="156"/>
      <c r="Q34" s="19"/>
      <c r="R34" s="34"/>
      <c r="S34" s="34"/>
      <c r="T34" s="34">
        <f>B36</f>
        <v>0</v>
      </c>
      <c r="U34" s="34"/>
      <c r="V34" s="34"/>
      <c r="W34" s="282">
        <f>+B36</f>
        <v>0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1:49" s="34" customFormat="1" ht="11.25" customHeight="1" x14ac:dyDescent="0.25">
      <c r="A35" s="111"/>
      <c r="B35" s="274"/>
      <c r="C35" s="272"/>
      <c r="D35" s="17">
        <v>0</v>
      </c>
      <c r="E35" s="191" t="s">
        <v>0</v>
      </c>
      <c r="F35" s="17"/>
      <c r="G35" s="191" t="s">
        <v>0</v>
      </c>
      <c r="H35" s="179">
        <v>0</v>
      </c>
      <c r="I35" s="169">
        <v>0</v>
      </c>
      <c r="J35" s="173">
        <f t="shared" ref="J35:J43" si="15">+H35+I35</f>
        <v>0</v>
      </c>
      <c r="K35" s="176">
        <v>0</v>
      </c>
      <c r="L35" s="176">
        <v>0</v>
      </c>
      <c r="M35" s="176">
        <v>0</v>
      </c>
      <c r="N35" s="176">
        <v>0</v>
      </c>
      <c r="O35" s="176">
        <v>0</v>
      </c>
      <c r="P35" s="170">
        <v>0</v>
      </c>
      <c r="Q35" s="19"/>
      <c r="R35" s="35">
        <f t="shared" ref="R35:R43" si="16">D35+F35-(J35+K35+L35+M35+N35+O35+P35)</f>
        <v>0</v>
      </c>
      <c r="S35" s="36" t="s">
        <v>19</v>
      </c>
      <c r="T35" s="34">
        <f>T34</f>
        <v>0</v>
      </c>
      <c r="U35" s="123">
        <f>+B36</f>
        <v>0</v>
      </c>
      <c r="W35" s="283"/>
    </row>
    <row r="36" spans="1:49" s="34" customFormat="1" ht="11.25" customHeight="1" x14ac:dyDescent="0.25">
      <c r="A36" s="115"/>
      <c r="B36" s="275"/>
      <c r="C36" s="268" t="s">
        <v>133</v>
      </c>
      <c r="D36" s="71"/>
      <c r="E36" s="73" t="s">
        <v>1</v>
      </c>
      <c r="F36" s="71"/>
      <c r="G36" s="73" t="s">
        <v>1</v>
      </c>
      <c r="H36" s="180"/>
      <c r="I36" s="181"/>
      <c r="J36" s="182">
        <f t="shared" si="15"/>
        <v>0</v>
      </c>
      <c r="K36" s="183"/>
      <c r="L36" s="183"/>
      <c r="M36" s="183"/>
      <c r="N36" s="183"/>
      <c r="O36" s="183"/>
      <c r="P36" s="184"/>
      <c r="Q36" s="54"/>
      <c r="R36" s="40">
        <f t="shared" si="16"/>
        <v>0</v>
      </c>
      <c r="S36" s="34" t="s">
        <v>19</v>
      </c>
      <c r="T36" s="34">
        <f t="shared" ref="T36:T46" si="17">T35</f>
        <v>0</v>
      </c>
      <c r="W36" s="283"/>
    </row>
    <row r="37" spans="1:49" s="34" customFormat="1" ht="11.25" customHeight="1" x14ac:dyDescent="0.25">
      <c r="A37" s="111"/>
      <c r="B37" s="276"/>
      <c r="C37" s="269"/>
      <c r="D37" s="71"/>
      <c r="E37" s="73" t="s">
        <v>4</v>
      </c>
      <c r="F37" s="71"/>
      <c r="G37" s="73" t="s">
        <v>4</v>
      </c>
      <c r="H37" s="180"/>
      <c r="I37" s="181"/>
      <c r="J37" s="182">
        <f t="shared" si="15"/>
        <v>0</v>
      </c>
      <c r="K37" s="185"/>
      <c r="L37" s="185"/>
      <c r="M37" s="185"/>
      <c r="N37" s="185"/>
      <c r="O37" s="185"/>
      <c r="P37" s="186"/>
      <c r="Q37" s="19"/>
      <c r="R37" s="40">
        <f t="shared" si="16"/>
        <v>0</v>
      </c>
      <c r="S37" s="34" t="s">
        <v>19</v>
      </c>
      <c r="T37" s="34">
        <f t="shared" si="17"/>
        <v>0</v>
      </c>
      <c r="W37" s="283"/>
    </row>
    <row r="38" spans="1:49" s="34" customFormat="1" ht="11.25" customHeight="1" x14ac:dyDescent="0.25">
      <c r="A38" s="111"/>
      <c r="B38" s="276"/>
      <c r="C38" s="269"/>
      <c r="D38" s="71"/>
      <c r="E38" s="73" t="s">
        <v>3</v>
      </c>
      <c r="F38" s="71"/>
      <c r="G38" s="73" t="s">
        <v>3</v>
      </c>
      <c r="H38" s="187"/>
      <c r="I38" s="181"/>
      <c r="J38" s="182">
        <f t="shared" si="15"/>
        <v>0</v>
      </c>
      <c r="K38" s="183"/>
      <c r="L38" s="183"/>
      <c r="M38" s="183"/>
      <c r="N38" s="183"/>
      <c r="O38" s="183"/>
      <c r="P38" s="184"/>
      <c r="Q38" s="19"/>
      <c r="R38" s="40">
        <f t="shared" si="16"/>
        <v>0</v>
      </c>
      <c r="S38" s="34" t="s">
        <v>19</v>
      </c>
      <c r="T38" s="34">
        <f t="shared" si="17"/>
        <v>0</v>
      </c>
      <c r="W38" s="283"/>
    </row>
    <row r="39" spans="1:49" s="34" customFormat="1" ht="11.25" customHeight="1" x14ac:dyDescent="0.25">
      <c r="A39" s="111"/>
      <c r="B39" s="276"/>
      <c r="C39" s="269"/>
      <c r="D39" s="71"/>
      <c r="E39" s="73" t="s">
        <v>2</v>
      </c>
      <c r="F39" s="71"/>
      <c r="G39" s="73" t="s">
        <v>2</v>
      </c>
      <c r="H39" s="180"/>
      <c r="I39" s="181"/>
      <c r="J39" s="182">
        <f t="shared" si="15"/>
        <v>0</v>
      </c>
      <c r="K39" s="183"/>
      <c r="L39" s="183"/>
      <c r="M39" s="183"/>
      <c r="N39" s="183"/>
      <c r="O39" s="183"/>
      <c r="P39" s="184"/>
      <c r="Q39" s="19"/>
      <c r="R39" s="40">
        <f t="shared" si="16"/>
        <v>0</v>
      </c>
      <c r="S39" s="34" t="s">
        <v>19</v>
      </c>
      <c r="T39" s="34">
        <f t="shared" si="17"/>
        <v>0</v>
      </c>
      <c r="W39" s="283"/>
    </row>
    <row r="40" spans="1:49" s="34" customFormat="1" ht="11.25" customHeight="1" x14ac:dyDescent="0.25">
      <c r="A40" s="111"/>
      <c r="B40" s="276"/>
      <c r="C40" s="269"/>
      <c r="D40" s="71"/>
      <c r="E40" s="73" t="s">
        <v>5</v>
      </c>
      <c r="F40" s="71"/>
      <c r="G40" s="73" t="s">
        <v>5</v>
      </c>
      <c r="H40" s="180"/>
      <c r="I40" s="181"/>
      <c r="J40" s="182">
        <f t="shared" si="15"/>
        <v>0</v>
      </c>
      <c r="K40" s="183"/>
      <c r="L40" s="183"/>
      <c r="M40" s="183"/>
      <c r="N40" s="183"/>
      <c r="O40" s="183"/>
      <c r="P40" s="184"/>
      <c r="Q40" s="19"/>
      <c r="R40" s="40">
        <f t="shared" si="16"/>
        <v>0</v>
      </c>
      <c r="S40" s="34" t="s">
        <v>19</v>
      </c>
      <c r="T40" s="34">
        <f t="shared" si="17"/>
        <v>0</v>
      </c>
      <c r="W40" s="283"/>
    </row>
    <row r="41" spans="1:49" s="34" customFormat="1" ht="11.25" customHeight="1" x14ac:dyDescent="0.25">
      <c r="A41" s="111"/>
      <c r="B41" s="276"/>
      <c r="C41" s="269"/>
      <c r="D41" s="71"/>
      <c r="E41" s="73" t="s">
        <v>8</v>
      </c>
      <c r="F41" s="71"/>
      <c r="G41" s="73" t="s">
        <v>8</v>
      </c>
      <c r="H41" s="180"/>
      <c r="I41" s="181"/>
      <c r="J41" s="182">
        <f t="shared" si="15"/>
        <v>0</v>
      </c>
      <c r="K41" s="183"/>
      <c r="L41" s="183"/>
      <c r="M41" s="183"/>
      <c r="N41" s="183"/>
      <c r="O41" s="183"/>
      <c r="P41" s="184"/>
      <c r="Q41" s="19"/>
      <c r="R41" s="40">
        <f t="shared" si="16"/>
        <v>0</v>
      </c>
      <c r="S41" s="1" t="s">
        <v>19</v>
      </c>
      <c r="T41" s="34">
        <f t="shared" si="17"/>
        <v>0</v>
      </c>
      <c r="W41" s="283"/>
    </row>
    <row r="42" spans="1:49" s="34" customFormat="1" ht="11.25" customHeight="1" x14ac:dyDescent="0.25">
      <c r="A42" s="111"/>
      <c r="B42" s="276"/>
      <c r="C42" s="269"/>
      <c r="D42" s="71"/>
      <c r="E42" s="73" t="s">
        <v>7</v>
      </c>
      <c r="F42" s="71"/>
      <c r="G42" s="73" t="s">
        <v>7</v>
      </c>
      <c r="H42" s="180"/>
      <c r="I42" s="181"/>
      <c r="J42" s="182">
        <f t="shared" si="15"/>
        <v>0</v>
      </c>
      <c r="K42" s="183"/>
      <c r="L42" s="183"/>
      <c r="M42" s="183"/>
      <c r="N42" s="183"/>
      <c r="O42" s="183"/>
      <c r="P42" s="184"/>
      <c r="Q42" s="19"/>
      <c r="R42" s="40">
        <f t="shared" si="16"/>
        <v>0</v>
      </c>
      <c r="S42" s="34" t="s">
        <v>19</v>
      </c>
      <c r="T42" s="34">
        <f t="shared" si="17"/>
        <v>0</v>
      </c>
      <c r="W42" s="283"/>
    </row>
    <row r="43" spans="1:49" s="34" customFormat="1" ht="11.25" customHeight="1" x14ac:dyDescent="0.25">
      <c r="A43" s="111"/>
      <c r="B43" s="276"/>
      <c r="C43" s="268" t="s">
        <v>134</v>
      </c>
      <c r="D43" s="230"/>
      <c r="E43" s="77" t="s">
        <v>9</v>
      </c>
      <c r="F43" s="231"/>
      <c r="G43" s="77" t="s">
        <v>9</v>
      </c>
      <c r="H43" s="188"/>
      <c r="I43" s="217"/>
      <c r="J43" s="189">
        <f t="shared" si="15"/>
        <v>0</v>
      </c>
      <c r="K43" s="190"/>
      <c r="L43" s="228"/>
      <c r="M43" s="190"/>
      <c r="N43" s="228"/>
      <c r="O43" s="190"/>
      <c r="P43" s="229"/>
      <c r="Q43" s="19"/>
      <c r="R43" s="40">
        <f t="shared" si="16"/>
        <v>0</v>
      </c>
      <c r="S43" s="34" t="s">
        <v>19</v>
      </c>
      <c r="T43" s="34">
        <f t="shared" si="17"/>
        <v>0</v>
      </c>
      <c r="W43" s="283"/>
    </row>
    <row r="44" spans="1:49" s="34" customFormat="1" ht="11.25" customHeight="1" x14ac:dyDescent="0.25">
      <c r="A44" s="111"/>
      <c r="B44" s="276"/>
      <c r="C44" s="269"/>
      <c r="D44" s="71"/>
      <c r="E44" s="73" t="s">
        <v>122</v>
      </c>
      <c r="F44" s="71"/>
      <c r="G44" s="73" t="s">
        <v>122</v>
      </c>
      <c r="H44" s="223"/>
      <c r="I44" s="224"/>
      <c r="J44" s="225"/>
      <c r="K44" s="226"/>
      <c r="L44" s="226"/>
      <c r="M44" s="226"/>
      <c r="N44" s="226"/>
      <c r="O44" s="226"/>
      <c r="P44" s="227"/>
      <c r="Q44" s="19"/>
      <c r="R44" s="40"/>
      <c r="T44" s="34">
        <f t="shared" si="17"/>
        <v>0</v>
      </c>
      <c r="W44" s="283"/>
    </row>
    <row r="45" spans="1:49" s="34" customFormat="1" ht="11.25" customHeight="1" x14ac:dyDescent="0.25">
      <c r="A45" s="111"/>
      <c r="B45" s="276"/>
      <c r="C45" s="270"/>
      <c r="D45" s="78">
        <f>D35-SUM(D36:D44)</f>
        <v>0</v>
      </c>
      <c r="E45" s="77" t="s">
        <v>6</v>
      </c>
      <c r="F45" s="78">
        <f>F35-SUM(F36:F44)</f>
        <v>0</v>
      </c>
      <c r="G45" s="77" t="s">
        <v>6</v>
      </c>
      <c r="H45" s="218"/>
      <c r="I45" s="219"/>
      <c r="J45" s="220"/>
      <c r="K45" s="221"/>
      <c r="L45" s="221"/>
      <c r="M45" s="221"/>
      <c r="N45" s="221"/>
      <c r="O45" s="221"/>
      <c r="P45" s="222"/>
      <c r="Q45" s="19"/>
      <c r="T45" s="34">
        <f>T44</f>
        <v>0</v>
      </c>
      <c r="W45" s="283"/>
    </row>
    <row r="46" spans="1:49" s="34" customFormat="1" ht="11.25" customHeight="1" thickBot="1" x14ac:dyDescent="0.3">
      <c r="A46" s="111"/>
      <c r="B46" s="277"/>
      <c r="C46" s="82" t="s">
        <v>135</v>
      </c>
      <c r="D46" s="83">
        <f>IF(D35=0,0,+IF($J35=0,SUM($J36:$J45),0)+IF($K35=0,SUM($K36:$K45),0)+IF($L35=0,SUM($L36:$L45),0)+IF($M35=0,SUM($M36:$M45),0)+IF($N35=0,SUM($N36:$N45),0)+IF($O35=0,SUM($O36:$O45),0)+IF($P35=0,SUM($P36:$P45),0))</f>
        <v>0</v>
      </c>
      <c r="E46" s="84" t="s">
        <v>27</v>
      </c>
      <c r="F46" s="85">
        <f>IF(F35=0,0,+IF($K35=0,SUM($K36:$K45),0)+IF($L35=0,SUM($L36:$L45),0)+IF($M35=0,SUM($M36:$M45),0)+IF($N35=0,SUM($N36:$N45),0)+IF($O35=0,SUM($O36:$O45),0)+IF($P35=0,SUM($P36:$P45),0))</f>
        <v>0</v>
      </c>
      <c r="G46" s="84" t="s">
        <v>27</v>
      </c>
      <c r="H46" s="138"/>
      <c r="I46" s="139"/>
      <c r="J46" s="157"/>
      <c r="K46" s="86"/>
      <c r="L46" s="86"/>
      <c r="M46" s="86"/>
      <c r="N46" s="86"/>
      <c r="O46" s="86"/>
      <c r="P46" s="158"/>
      <c r="Q46" s="19"/>
      <c r="T46" s="34">
        <f t="shared" si="17"/>
        <v>0</v>
      </c>
      <c r="W46" s="284"/>
    </row>
    <row r="47" spans="1:49" s="114" customFormat="1" ht="11.25" customHeight="1" x14ac:dyDescent="0.25">
      <c r="A47" s="111"/>
      <c r="B47" s="273"/>
      <c r="C47" s="271" t="s">
        <v>136</v>
      </c>
      <c r="D47" s="112"/>
      <c r="E47" s="113"/>
      <c r="F47" s="112"/>
      <c r="G47" s="113"/>
      <c r="H47" s="178"/>
      <c r="I47" s="135"/>
      <c r="J47" s="172"/>
      <c r="K47" s="175"/>
      <c r="L47" s="175"/>
      <c r="M47" s="175"/>
      <c r="N47" s="175"/>
      <c r="O47" s="175"/>
      <c r="P47" s="156"/>
      <c r="Q47" s="19"/>
      <c r="R47" s="34"/>
      <c r="S47" s="34"/>
      <c r="T47" s="34">
        <f>B49</f>
        <v>0</v>
      </c>
      <c r="U47" s="34"/>
      <c r="V47" s="34"/>
      <c r="W47" s="282">
        <f>+B49</f>
        <v>0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</row>
    <row r="48" spans="1:49" s="34" customFormat="1" ht="11.25" customHeight="1" x14ac:dyDescent="0.25">
      <c r="A48" s="111"/>
      <c r="B48" s="274"/>
      <c r="C48" s="272"/>
      <c r="D48" s="17">
        <v>0</v>
      </c>
      <c r="E48" s="191" t="s">
        <v>0</v>
      </c>
      <c r="F48" s="17">
        <v>0</v>
      </c>
      <c r="G48" s="191" t="s">
        <v>0</v>
      </c>
      <c r="H48" s="179">
        <v>0</v>
      </c>
      <c r="I48" s="169">
        <v>0</v>
      </c>
      <c r="J48" s="173">
        <f t="shared" ref="J48:J56" si="18">+H48+I48</f>
        <v>0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0">
        <v>0</v>
      </c>
      <c r="Q48" s="19"/>
      <c r="R48" s="35">
        <f t="shared" ref="R48:R56" si="19">D48+F48-(J48+K48+L48+M48+N48+O48+P48)</f>
        <v>0</v>
      </c>
      <c r="S48" s="36" t="s">
        <v>19</v>
      </c>
      <c r="T48" s="34">
        <f>T47</f>
        <v>0</v>
      </c>
      <c r="U48" s="123">
        <f>+B49</f>
        <v>0</v>
      </c>
      <c r="W48" s="283"/>
    </row>
    <row r="49" spans="1:49" s="34" customFormat="1" ht="11.25" customHeight="1" x14ac:dyDescent="0.25">
      <c r="A49" s="115"/>
      <c r="B49" s="275"/>
      <c r="C49" s="268" t="s">
        <v>133</v>
      </c>
      <c r="D49" s="71"/>
      <c r="E49" s="73" t="s">
        <v>1</v>
      </c>
      <c r="F49" s="71"/>
      <c r="G49" s="73" t="s">
        <v>1</v>
      </c>
      <c r="H49" s="180"/>
      <c r="I49" s="181"/>
      <c r="J49" s="182">
        <f t="shared" si="18"/>
        <v>0</v>
      </c>
      <c r="K49" s="183"/>
      <c r="L49" s="183"/>
      <c r="M49" s="183"/>
      <c r="N49" s="183"/>
      <c r="O49" s="183"/>
      <c r="P49" s="184"/>
      <c r="Q49" s="54"/>
      <c r="R49" s="40">
        <f t="shared" si="19"/>
        <v>0</v>
      </c>
      <c r="S49" s="34" t="s">
        <v>19</v>
      </c>
      <c r="T49" s="34">
        <f t="shared" ref="T49:T59" si="20">T48</f>
        <v>0</v>
      </c>
      <c r="W49" s="283"/>
    </row>
    <row r="50" spans="1:49" s="34" customFormat="1" ht="11.25" customHeight="1" x14ac:dyDescent="0.25">
      <c r="A50" s="111"/>
      <c r="B50" s="276"/>
      <c r="C50" s="269"/>
      <c r="D50" s="71"/>
      <c r="E50" s="73" t="s">
        <v>4</v>
      </c>
      <c r="F50" s="71"/>
      <c r="G50" s="73" t="s">
        <v>4</v>
      </c>
      <c r="H50" s="180"/>
      <c r="I50" s="181"/>
      <c r="J50" s="182">
        <f t="shared" si="18"/>
        <v>0</v>
      </c>
      <c r="K50" s="185"/>
      <c r="L50" s="185"/>
      <c r="M50" s="185"/>
      <c r="N50" s="185"/>
      <c r="O50" s="185"/>
      <c r="P50" s="186"/>
      <c r="Q50" s="19"/>
      <c r="R50" s="40">
        <f t="shared" si="19"/>
        <v>0</v>
      </c>
      <c r="S50" s="34" t="s">
        <v>19</v>
      </c>
      <c r="T50" s="34">
        <f t="shared" si="20"/>
        <v>0</v>
      </c>
      <c r="W50" s="283"/>
    </row>
    <row r="51" spans="1:49" s="34" customFormat="1" ht="11.25" customHeight="1" x14ac:dyDescent="0.25">
      <c r="A51" s="111"/>
      <c r="B51" s="276"/>
      <c r="C51" s="269"/>
      <c r="D51" s="71"/>
      <c r="E51" s="73" t="s">
        <v>3</v>
      </c>
      <c r="F51" s="71"/>
      <c r="G51" s="73" t="s">
        <v>3</v>
      </c>
      <c r="H51" s="187"/>
      <c r="I51" s="181"/>
      <c r="J51" s="182">
        <f t="shared" si="18"/>
        <v>0</v>
      </c>
      <c r="K51" s="183"/>
      <c r="L51" s="183"/>
      <c r="M51" s="183"/>
      <c r="N51" s="183"/>
      <c r="O51" s="183"/>
      <c r="P51" s="184"/>
      <c r="Q51" s="19"/>
      <c r="R51" s="40">
        <f t="shared" si="19"/>
        <v>0</v>
      </c>
      <c r="S51" s="34" t="s">
        <v>19</v>
      </c>
      <c r="T51" s="34">
        <f t="shared" si="20"/>
        <v>0</v>
      </c>
      <c r="W51" s="283"/>
    </row>
    <row r="52" spans="1:49" s="34" customFormat="1" ht="11.25" customHeight="1" x14ac:dyDescent="0.25">
      <c r="A52" s="111"/>
      <c r="B52" s="276"/>
      <c r="C52" s="269"/>
      <c r="D52" s="71"/>
      <c r="E52" s="73" t="s">
        <v>2</v>
      </c>
      <c r="F52" s="71"/>
      <c r="G52" s="73" t="s">
        <v>2</v>
      </c>
      <c r="H52" s="180"/>
      <c r="I52" s="181"/>
      <c r="J52" s="182">
        <f t="shared" si="18"/>
        <v>0</v>
      </c>
      <c r="K52" s="183"/>
      <c r="L52" s="183"/>
      <c r="M52" s="183"/>
      <c r="N52" s="183"/>
      <c r="O52" s="183"/>
      <c r="P52" s="184"/>
      <c r="Q52" s="19"/>
      <c r="R52" s="40">
        <f t="shared" si="19"/>
        <v>0</v>
      </c>
      <c r="S52" s="34" t="s">
        <v>19</v>
      </c>
      <c r="T52" s="34">
        <f t="shared" si="20"/>
        <v>0</v>
      </c>
      <c r="W52" s="283"/>
    </row>
    <row r="53" spans="1:49" s="34" customFormat="1" ht="11.25" customHeight="1" x14ac:dyDescent="0.25">
      <c r="A53" s="111"/>
      <c r="B53" s="276"/>
      <c r="C53" s="269"/>
      <c r="D53" s="71"/>
      <c r="E53" s="73" t="s">
        <v>5</v>
      </c>
      <c r="F53" s="71"/>
      <c r="G53" s="73" t="s">
        <v>5</v>
      </c>
      <c r="H53" s="180"/>
      <c r="I53" s="181"/>
      <c r="J53" s="182">
        <f t="shared" si="18"/>
        <v>0</v>
      </c>
      <c r="K53" s="183"/>
      <c r="L53" s="183"/>
      <c r="M53" s="183"/>
      <c r="N53" s="183"/>
      <c r="O53" s="183"/>
      <c r="P53" s="184"/>
      <c r="Q53" s="19"/>
      <c r="R53" s="40">
        <f t="shared" si="19"/>
        <v>0</v>
      </c>
      <c r="S53" s="34" t="s">
        <v>19</v>
      </c>
      <c r="T53" s="34">
        <f t="shared" si="20"/>
        <v>0</v>
      </c>
      <c r="W53" s="283"/>
    </row>
    <row r="54" spans="1:49" s="34" customFormat="1" ht="11.25" customHeight="1" x14ac:dyDescent="0.25">
      <c r="A54" s="111"/>
      <c r="B54" s="276"/>
      <c r="C54" s="269"/>
      <c r="D54" s="71"/>
      <c r="E54" s="73" t="s">
        <v>8</v>
      </c>
      <c r="F54" s="71"/>
      <c r="G54" s="73" t="s">
        <v>8</v>
      </c>
      <c r="H54" s="180"/>
      <c r="I54" s="181"/>
      <c r="J54" s="182">
        <f t="shared" si="18"/>
        <v>0</v>
      </c>
      <c r="K54" s="183"/>
      <c r="L54" s="183"/>
      <c r="M54" s="183"/>
      <c r="N54" s="183"/>
      <c r="O54" s="183"/>
      <c r="P54" s="184"/>
      <c r="Q54" s="19"/>
      <c r="R54" s="40">
        <f t="shared" si="19"/>
        <v>0</v>
      </c>
      <c r="S54" s="1" t="s">
        <v>19</v>
      </c>
      <c r="T54" s="34">
        <f t="shared" si="20"/>
        <v>0</v>
      </c>
      <c r="W54" s="283"/>
    </row>
    <row r="55" spans="1:49" s="34" customFormat="1" ht="11.25" customHeight="1" x14ac:dyDescent="0.25">
      <c r="A55" s="111"/>
      <c r="B55" s="276"/>
      <c r="C55" s="269"/>
      <c r="D55" s="71"/>
      <c r="E55" s="73" t="s">
        <v>7</v>
      </c>
      <c r="F55" s="71"/>
      <c r="G55" s="73" t="s">
        <v>7</v>
      </c>
      <c r="H55" s="180"/>
      <c r="I55" s="181"/>
      <c r="J55" s="182">
        <f t="shared" si="18"/>
        <v>0</v>
      </c>
      <c r="K55" s="183"/>
      <c r="L55" s="183"/>
      <c r="M55" s="183"/>
      <c r="N55" s="183"/>
      <c r="O55" s="183"/>
      <c r="P55" s="184"/>
      <c r="Q55" s="19"/>
      <c r="R55" s="40">
        <f t="shared" si="19"/>
        <v>0</v>
      </c>
      <c r="S55" s="34" t="s">
        <v>19</v>
      </c>
      <c r="T55" s="34">
        <f t="shared" si="20"/>
        <v>0</v>
      </c>
      <c r="W55" s="283"/>
    </row>
    <row r="56" spans="1:49" s="34" customFormat="1" ht="11.25" customHeight="1" x14ac:dyDescent="0.25">
      <c r="A56" s="111"/>
      <c r="B56" s="276"/>
      <c r="C56" s="268" t="s">
        <v>134</v>
      </c>
      <c r="D56" s="230"/>
      <c r="E56" s="77" t="s">
        <v>9</v>
      </c>
      <c r="F56" s="231"/>
      <c r="G56" s="77" t="s">
        <v>9</v>
      </c>
      <c r="H56" s="188"/>
      <c r="I56" s="217"/>
      <c r="J56" s="189">
        <f t="shared" si="18"/>
        <v>0</v>
      </c>
      <c r="K56" s="190"/>
      <c r="L56" s="190"/>
      <c r="M56" s="190"/>
      <c r="N56" s="190"/>
      <c r="O56" s="190"/>
      <c r="P56" s="229"/>
      <c r="Q56" s="19"/>
      <c r="R56" s="40">
        <f t="shared" si="19"/>
        <v>0</v>
      </c>
      <c r="S56" s="34" t="s">
        <v>19</v>
      </c>
      <c r="T56" s="34">
        <f t="shared" si="20"/>
        <v>0</v>
      </c>
      <c r="W56" s="283"/>
    </row>
    <row r="57" spans="1:49" s="34" customFormat="1" ht="11.25" customHeight="1" x14ac:dyDescent="0.25">
      <c r="A57" s="111"/>
      <c r="B57" s="276"/>
      <c r="C57" s="269"/>
      <c r="D57" s="71"/>
      <c r="E57" s="73" t="s">
        <v>122</v>
      </c>
      <c r="F57" s="71"/>
      <c r="G57" s="73" t="s">
        <v>122</v>
      </c>
      <c r="H57" s="223"/>
      <c r="I57" s="224"/>
      <c r="J57" s="225"/>
      <c r="K57" s="226"/>
      <c r="L57" s="226"/>
      <c r="M57" s="226"/>
      <c r="N57" s="226"/>
      <c r="O57" s="226"/>
      <c r="P57" s="227"/>
      <c r="Q57" s="19"/>
      <c r="R57" s="40"/>
      <c r="T57" s="34">
        <f t="shared" si="20"/>
        <v>0</v>
      </c>
      <c r="W57" s="283"/>
    </row>
    <row r="58" spans="1:49" s="34" customFormat="1" ht="11.25" customHeight="1" x14ac:dyDescent="0.25">
      <c r="A58" s="111"/>
      <c r="B58" s="276"/>
      <c r="C58" s="270"/>
      <c r="D58" s="78">
        <f>D48-SUM(D49:D57)</f>
        <v>0</v>
      </c>
      <c r="E58" s="77" t="s">
        <v>6</v>
      </c>
      <c r="F58" s="78">
        <f>F48-SUM(F49:F57)</f>
        <v>0</v>
      </c>
      <c r="G58" s="77" t="s">
        <v>6</v>
      </c>
      <c r="H58" s="218"/>
      <c r="I58" s="219"/>
      <c r="J58" s="220"/>
      <c r="K58" s="221"/>
      <c r="L58" s="221"/>
      <c r="M58" s="221"/>
      <c r="N58" s="221"/>
      <c r="O58" s="221"/>
      <c r="P58" s="222"/>
      <c r="Q58" s="19"/>
      <c r="T58" s="34">
        <f t="shared" si="20"/>
        <v>0</v>
      </c>
      <c r="W58" s="283"/>
    </row>
    <row r="59" spans="1:49" s="34" customFormat="1" ht="11.25" customHeight="1" thickBot="1" x14ac:dyDescent="0.3">
      <c r="A59" s="111"/>
      <c r="B59" s="277"/>
      <c r="C59" s="82" t="s">
        <v>135</v>
      </c>
      <c r="D59" s="83">
        <f>IF(D48=0,0,+IF($J48=0,SUM($J49:$J58),0)+IF($K48=0,SUM($K49:$K58),0)+IF($L48=0,SUM($L49:$L58),0)+IF($M48=0,SUM($M49:$M58),0)+IF($N48=0,SUM($N49:$N58),0)+IF($O48=0,SUM($O49:$O58),0)+IF($P48=0,SUM($P49:$P58),0))</f>
        <v>0</v>
      </c>
      <c r="E59" s="84" t="s">
        <v>27</v>
      </c>
      <c r="F59" s="85">
        <f>IF(F48=0,0,+IF($K48=0,SUM($K49:$K58),0)+IF($L48=0,SUM($L49:$L58),0)+IF($M48=0,SUM($M49:$M58),0)+IF($N48=0,SUM($N49:$N58),0)+IF($O48=0,SUM($O49:$O58),0)+IF($P48=0,SUM($P49:$P58),0))</f>
        <v>0</v>
      </c>
      <c r="G59" s="84" t="s">
        <v>27</v>
      </c>
      <c r="H59" s="138"/>
      <c r="I59" s="139"/>
      <c r="J59" s="157"/>
      <c r="K59" s="86"/>
      <c r="L59" s="86"/>
      <c r="M59" s="86"/>
      <c r="N59" s="86"/>
      <c r="O59" s="86"/>
      <c r="P59" s="158"/>
      <c r="Q59" s="19"/>
      <c r="T59" s="34">
        <f t="shared" si="20"/>
        <v>0</v>
      </c>
      <c r="W59" s="284"/>
    </row>
    <row r="60" spans="1:49" s="114" customFormat="1" ht="11.25" customHeight="1" x14ac:dyDescent="0.25">
      <c r="A60" s="111"/>
      <c r="B60" s="273"/>
      <c r="C60" s="271" t="s">
        <v>136</v>
      </c>
      <c r="D60" s="112"/>
      <c r="E60" s="113"/>
      <c r="F60" s="112"/>
      <c r="G60" s="113"/>
      <c r="H60" s="178"/>
      <c r="I60" s="135"/>
      <c r="J60" s="172"/>
      <c r="K60" s="175"/>
      <c r="L60" s="175"/>
      <c r="M60" s="175"/>
      <c r="N60" s="175"/>
      <c r="O60" s="175"/>
      <c r="P60" s="156"/>
      <c r="Q60" s="19"/>
      <c r="R60" s="34"/>
      <c r="S60" s="34"/>
      <c r="T60" s="34">
        <f>B62</f>
        <v>0</v>
      </c>
      <c r="U60" s="34"/>
      <c r="V60" s="34"/>
      <c r="W60" s="282">
        <f>+B62</f>
        <v>0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49" s="34" customFormat="1" ht="11.25" customHeight="1" x14ac:dyDescent="0.25">
      <c r="A61" s="111"/>
      <c r="B61" s="274"/>
      <c r="C61" s="272"/>
      <c r="D61" s="17">
        <v>0</v>
      </c>
      <c r="E61" s="191" t="s">
        <v>0</v>
      </c>
      <c r="F61" s="17">
        <v>0</v>
      </c>
      <c r="G61" s="191" t="s">
        <v>0</v>
      </c>
      <c r="H61" s="179">
        <v>0</v>
      </c>
      <c r="I61" s="169">
        <v>0</v>
      </c>
      <c r="J61" s="173">
        <f t="shared" ref="J61:J69" si="21">+H61+I61</f>
        <v>0</v>
      </c>
      <c r="K61" s="176">
        <v>0</v>
      </c>
      <c r="L61" s="176">
        <v>0</v>
      </c>
      <c r="M61" s="176">
        <v>0</v>
      </c>
      <c r="N61" s="176">
        <v>0</v>
      </c>
      <c r="O61" s="176">
        <v>0</v>
      </c>
      <c r="P61" s="170">
        <v>0</v>
      </c>
      <c r="Q61" s="19"/>
      <c r="R61" s="35">
        <f t="shared" ref="R61:R69" si="22">D61+F61-(J61+K61+L61+M61+N61+O61+P61)</f>
        <v>0</v>
      </c>
      <c r="S61" s="36" t="s">
        <v>19</v>
      </c>
      <c r="T61" s="34">
        <f>T60</f>
        <v>0</v>
      </c>
      <c r="U61" s="123">
        <f>+B62</f>
        <v>0</v>
      </c>
      <c r="W61" s="283"/>
    </row>
    <row r="62" spans="1:49" s="34" customFormat="1" ht="11.25" customHeight="1" x14ac:dyDescent="0.25">
      <c r="A62" s="115"/>
      <c r="B62" s="275"/>
      <c r="C62" s="268" t="s">
        <v>133</v>
      </c>
      <c r="D62" s="71"/>
      <c r="E62" s="73" t="s">
        <v>1</v>
      </c>
      <c r="F62" s="71"/>
      <c r="G62" s="73" t="s">
        <v>1</v>
      </c>
      <c r="H62" s="180"/>
      <c r="I62" s="181"/>
      <c r="J62" s="182">
        <f t="shared" si="21"/>
        <v>0</v>
      </c>
      <c r="K62" s="183"/>
      <c r="L62" s="183"/>
      <c r="M62" s="183"/>
      <c r="N62" s="183"/>
      <c r="O62" s="183"/>
      <c r="P62" s="184"/>
      <c r="Q62" s="54"/>
      <c r="R62" s="40">
        <f t="shared" si="22"/>
        <v>0</v>
      </c>
      <c r="S62" s="34" t="s">
        <v>19</v>
      </c>
      <c r="T62" s="34">
        <f t="shared" ref="T62:T72" si="23">T61</f>
        <v>0</v>
      </c>
      <c r="W62" s="283"/>
    </row>
    <row r="63" spans="1:49" s="34" customFormat="1" ht="11.25" customHeight="1" x14ac:dyDescent="0.25">
      <c r="A63" s="111"/>
      <c r="B63" s="276"/>
      <c r="C63" s="269"/>
      <c r="D63" s="71"/>
      <c r="E63" s="73" t="s">
        <v>4</v>
      </c>
      <c r="F63" s="71"/>
      <c r="G63" s="73" t="s">
        <v>4</v>
      </c>
      <c r="H63" s="180"/>
      <c r="I63" s="181"/>
      <c r="J63" s="182">
        <f t="shared" si="21"/>
        <v>0</v>
      </c>
      <c r="K63" s="185"/>
      <c r="L63" s="185"/>
      <c r="M63" s="185"/>
      <c r="N63" s="185"/>
      <c r="O63" s="185"/>
      <c r="P63" s="186"/>
      <c r="Q63" s="19"/>
      <c r="R63" s="40">
        <f t="shared" si="22"/>
        <v>0</v>
      </c>
      <c r="S63" s="34" t="s">
        <v>19</v>
      </c>
      <c r="T63" s="34">
        <f t="shared" si="23"/>
        <v>0</v>
      </c>
      <c r="W63" s="283"/>
    </row>
    <row r="64" spans="1:49" s="34" customFormat="1" ht="11.25" customHeight="1" x14ac:dyDescent="0.25">
      <c r="A64" s="111"/>
      <c r="B64" s="276"/>
      <c r="C64" s="269"/>
      <c r="D64" s="71"/>
      <c r="E64" s="73" t="s">
        <v>3</v>
      </c>
      <c r="F64" s="71"/>
      <c r="G64" s="73" t="s">
        <v>3</v>
      </c>
      <c r="H64" s="187"/>
      <c r="I64" s="181"/>
      <c r="J64" s="182">
        <f t="shared" si="21"/>
        <v>0</v>
      </c>
      <c r="K64" s="183"/>
      <c r="L64" s="183"/>
      <c r="M64" s="183"/>
      <c r="N64" s="183"/>
      <c r="O64" s="183"/>
      <c r="P64" s="184"/>
      <c r="Q64" s="19"/>
      <c r="R64" s="40">
        <f t="shared" si="22"/>
        <v>0</v>
      </c>
      <c r="S64" s="34" t="s">
        <v>19</v>
      </c>
      <c r="T64" s="34">
        <f t="shared" si="23"/>
        <v>0</v>
      </c>
      <c r="W64" s="283"/>
    </row>
    <row r="65" spans="1:49" s="34" customFormat="1" ht="11.25" customHeight="1" x14ac:dyDescent="0.25">
      <c r="A65" s="111"/>
      <c r="B65" s="276"/>
      <c r="C65" s="269"/>
      <c r="D65" s="71"/>
      <c r="E65" s="73" t="s">
        <v>2</v>
      </c>
      <c r="F65" s="71"/>
      <c r="G65" s="73" t="s">
        <v>2</v>
      </c>
      <c r="H65" s="180"/>
      <c r="I65" s="181"/>
      <c r="J65" s="182">
        <f t="shared" si="21"/>
        <v>0</v>
      </c>
      <c r="K65" s="183"/>
      <c r="L65" s="183"/>
      <c r="M65" s="183"/>
      <c r="N65" s="183"/>
      <c r="O65" s="183"/>
      <c r="P65" s="184"/>
      <c r="Q65" s="19"/>
      <c r="R65" s="40">
        <f t="shared" si="22"/>
        <v>0</v>
      </c>
      <c r="S65" s="34" t="s">
        <v>19</v>
      </c>
      <c r="T65" s="34">
        <f t="shared" si="23"/>
        <v>0</v>
      </c>
      <c r="W65" s="283"/>
    </row>
    <row r="66" spans="1:49" s="34" customFormat="1" ht="11.25" customHeight="1" x14ac:dyDescent="0.25">
      <c r="A66" s="111"/>
      <c r="B66" s="276"/>
      <c r="C66" s="269"/>
      <c r="D66" s="71"/>
      <c r="E66" s="73" t="s">
        <v>5</v>
      </c>
      <c r="F66" s="71"/>
      <c r="G66" s="73" t="s">
        <v>5</v>
      </c>
      <c r="H66" s="180"/>
      <c r="I66" s="181"/>
      <c r="J66" s="182">
        <f t="shared" si="21"/>
        <v>0</v>
      </c>
      <c r="K66" s="183"/>
      <c r="L66" s="183"/>
      <c r="M66" s="183"/>
      <c r="N66" s="183"/>
      <c r="O66" s="183"/>
      <c r="P66" s="184"/>
      <c r="Q66" s="19"/>
      <c r="R66" s="40">
        <f t="shared" si="22"/>
        <v>0</v>
      </c>
      <c r="S66" s="34" t="s">
        <v>19</v>
      </c>
      <c r="T66" s="34">
        <f t="shared" si="23"/>
        <v>0</v>
      </c>
      <c r="W66" s="283"/>
    </row>
    <row r="67" spans="1:49" s="34" customFormat="1" ht="11.25" customHeight="1" x14ac:dyDescent="0.25">
      <c r="A67" s="111"/>
      <c r="B67" s="276"/>
      <c r="C67" s="269"/>
      <c r="D67" s="71"/>
      <c r="E67" s="73" t="s">
        <v>8</v>
      </c>
      <c r="F67" s="71"/>
      <c r="G67" s="73" t="s">
        <v>8</v>
      </c>
      <c r="H67" s="180"/>
      <c r="I67" s="181"/>
      <c r="J67" s="182">
        <f t="shared" si="21"/>
        <v>0</v>
      </c>
      <c r="K67" s="183"/>
      <c r="L67" s="183"/>
      <c r="M67" s="183"/>
      <c r="N67" s="183"/>
      <c r="O67" s="183"/>
      <c r="P67" s="184"/>
      <c r="Q67" s="19"/>
      <c r="R67" s="40">
        <f t="shared" si="22"/>
        <v>0</v>
      </c>
      <c r="S67" s="1" t="s">
        <v>19</v>
      </c>
      <c r="T67" s="34">
        <f t="shared" si="23"/>
        <v>0</v>
      </c>
      <c r="W67" s="283"/>
    </row>
    <row r="68" spans="1:49" s="34" customFormat="1" ht="11.25" customHeight="1" x14ac:dyDescent="0.25">
      <c r="A68" s="111"/>
      <c r="B68" s="276"/>
      <c r="C68" s="269"/>
      <c r="D68" s="71"/>
      <c r="E68" s="73" t="s">
        <v>7</v>
      </c>
      <c r="F68" s="71"/>
      <c r="G68" s="73" t="s">
        <v>7</v>
      </c>
      <c r="H68" s="180"/>
      <c r="I68" s="181"/>
      <c r="J68" s="182">
        <f t="shared" si="21"/>
        <v>0</v>
      </c>
      <c r="K68" s="183"/>
      <c r="L68" s="183"/>
      <c r="M68" s="183"/>
      <c r="N68" s="183"/>
      <c r="O68" s="183"/>
      <c r="P68" s="184"/>
      <c r="Q68" s="19"/>
      <c r="R68" s="40">
        <f t="shared" si="22"/>
        <v>0</v>
      </c>
      <c r="S68" s="34" t="s">
        <v>19</v>
      </c>
      <c r="T68" s="34">
        <f t="shared" si="23"/>
        <v>0</v>
      </c>
      <c r="W68" s="283"/>
    </row>
    <row r="69" spans="1:49" s="34" customFormat="1" ht="11.25" customHeight="1" x14ac:dyDescent="0.25">
      <c r="A69" s="111"/>
      <c r="B69" s="276"/>
      <c r="C69" s="268" t="s">
        <v>134</v>
      </c>
      <c r="D69" s="230"/>
      <c r="E69" s="77" t="s">
        <v>9</v>
      </c>
      <c r="F69" s="231"/>
      <c r="G69" s="77" t="s">
        <v>9</v>
      </c>
      <c r="H69" s="188"/>
      <c r="I69" s="217"/>
      <c r="J69" s="189">
        <f t="shared" si="21"/>
        <v>0</v>
      </c>
      <c r="K69" s="190"/>
      <c r="L69" s="190"/>
      <c r="M69" s="190"/>
      <c r="N69" s="190"/>
      <c r="O69" s="190"/>
      <c r="P69" s="237"/>
      <c r="Q69" s="19"/>
      <c r="R69" s="40">
        <f t="shared" si="22"/>
        <v>0</v>
      </c>
      <c r="S69" s="34" t="s">
        <v>19</v>
      </c>
      <c r="T69" s="34">
        <f t="shared" si="23"/>
        <v>0</v>
      </c>
      <c r="W69" s="283"/>
    </row>
    <row r="70" spans="1:49" s="34" customFormat="1" ht="11.25" customHeight="1" x14ac:dyDescent="0.25">
      <c r="A70" s="111"/>
      <c r="B70" s="276"/>
      <c r="C70" s="269"/>
      <c r="D70" s="71"/>
      <c r="E70" s="73" t="s">
        <v>122</v>
      </c>
      <c r="F70" s="71"/>
      <c r="G70" s="73" t="s">
        <v>122</v>
      </c>
      <c r="H70" s="223"/>
      <c r="I70" s="224"/>
      <c r="J70" s="225"/>
      <c r="K70" s="226"/>
      <c r="L70" s="226"/>
      <c r="M70" s="226"/>
      <c r="N70" s="226"/>
      <c r="O70" s="226"/>
      <c r="P70" s="227"/>
      <c r="Q70" s="19"/>
      <c r="R70" s="40"/>
      <c r="T70" s="34">
        <f t="shared" si="23"/>
        <v>0</v>
      </c>
      <c r="W70" s="283"/>
    </row>
    <row r="71" spans="1:49" s="34" customFormat="1" ht="11.25" customHeight="1" x14ac:dyDescent="0.25">
      <c r="A71" s="111"/>
      <c r="B71" s="276"/>
      <c r="C71" s="270"/>
      <c r="D71" s="78">
        <f>D61-SUM(D62:D70)</f>
        <v>0</v>
      </c>
      <c r="E71" s="77" t="s">
        <v>6</v>
      </c>
      <c r="F71" s="78">
        <f>F61-SUM(F62:F70)</f>
        <v>0</v>
      </c>
      <c r="G71" s="77" t="s">
        <v>6</v>
      </c>
      <c r="H71" s="218"/>
      <c r="I71" s="219"/>
      <c r="J71" s="220"/>
      <c r="K71" s="221"/>
      <c r="L71" s="221"/>
      <c r="M71" s="221"/>
      <c r="N71" s="221"/>
      <c r="O71" s="221"/>
      <c r="P71" s="222"/>
      <c r="Q71" s="19"/>
      <c r="T71" s="34">
        <f t="shared" si="23"/>
        <v>0</v>
      </c>
      <c r="W71" s="283"/>
    </row>
    <row r="72" spans="1:49" s="34" customFormat="1" ht="11.25" customHeight="1" thickBot="1" x14ac:dyDescent="0.3">
      <c r="A72" s="111"/>
      <c r="B72" s="277"/>
      <c r="C72" s="82" t="s">
        <v>135</v>
      </c>
      <c r="D72" s="83">
        <f>IF(D61=0,0,+IF($J61=0,SUM($J62:$J71),0)+IF($K61=0,SUM($K62:$K71),0)+IF($L61=0,SUM($L62:$L71),0)+IF($M61=0,SUM($M62:$M71),0)+IF($N61=0,SUM($N62:$N71),0)+IF($O61=0,SUM($O62:$O71),0)+IF($P61=0,SUM($P62:$P71),0))</f>
        <v>0</v>
      </c>
      <c r="E72" s="84" t="s">
        <v>27</v>
      </c>
      <c r="F72" s="85">
        <f>IF(F61=0,0,+IF($K61=0,SUM($K62:$K71),0)+IF($L61=0,SUM($L62:$L71),0)+IF($M61=0,SUM($M62:$M71),0)+IF($N61=0,SUM($N62:$N71),0)+IF($O61=0,SUM($O62:$O71),0)+IF($P61=0,SUM($P62:$P71),0))</f>
        <v>0</v>
      </c>
      <c r="G72" s="84" t="s">
        <v>27</v>
      </c>
      <c r="H72" s="138"/>
      <c r="I72" s="139"/>
      <c r="J72" s="157"/>
      <c r="K72" s="86"/>
      <c r="L72" s="86"/>
      <c r="M72" s="86"/>
      <c r="N72" s="86"/>
      <c r="O72" s="86"/>
      <c r="P72" s="158"/>
      <c r="Q72" s="19"/>
      <c r="T72" s="34">
        <f t="shared" si="23"/>
        <v>0</v>
      </c>
      <c r="W72" s="284"/>
    </row>
    <row r="73" spans="1:49" s="114" customFormat="1" ht="11.25" customHeight="1" x14ac:dyDescent="0.25">
      <c r="A73" s="111"/>
      <c r="B73" s="273"/>
      <c r="C73" s="271" t="s">
        <v>136</v>
      </c>
      <c r="D73" s="112"/>
      <c r="E73" s="113"/>
      <c r="F73" s="112"/>
      <c r="G73" s="113"/>
      <c r="H73" s="178"/>
      <c r="I73" s="135"/>
      <c r="J73" s="172"/>
      <c r="K73" s="175"/>
      <c r="L73" s="175"/>
      <c r="M73" s="175"/>
      <c r="N73" s="175"/>
      <c r="O73" s="175"/>
      <c r="P73" s="156"/>
      <c r="Q73" s="19"/>
      <c r="R73" s="34"/>
      <c r="S73" s="34"/>
      <c r="T73" s="34">
        <f>B75</f>
        <v>0</v>
      </c>
      <c r="U73" s="34"/>
      <c r="V73" s="34"/>
      <c r="W73" s="282">
        <f>+B75</f>
        <v>0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s="34" customFormat="1" ht="11.25" customHeight="1" x14ac:dyDescent="0.25">
      <c r="A74" s="111"/>
      <c r="B74" s="274"/>
      <c r="C74" s="272"/>
      <c r="D74" s="17">
        <v>0</v>
      </c>
      <c r="E74" s="191" t="s">
        <v>0</v>
      </c>
      <c r="F74" s="17">
        <v>0</v>
      </c>
      <c r="G74" s="191" t="s">
        <v>0</v>
      </c>
      <c r="H74" s="179">
        <v>0</v>
      </c>
      <c r="I74" s="169">
        <v>0</v>
      </c>
      <c r="J74" s="173">
        <f t="shared" ref="J74:J82" si="24">+H74+I74</f>
        <v>0</v>
      </c>
      <c r="K74" s="176">
        <v>0</v>
      </c>
      <c r="L74" s="176">
        <v>0</v>
      </c>
      <c r="M74" s="176">
        <v>0</v>
      </c>
      <c r="N74" s="176">
        <v>0</v>
      </c>
      <c r="O74" s="176">
        <v>0</v>
      </c>
      <c r="P74" s="170">
        <v>0</v>
      </c>
      <c r="Q74" s="19"/>
      <c r="R74" s="35">
        <f t="shared" ref="R74:R82" si="25">D74+F74-(J74+K74+L74+M74+N74+O74+P74)</f>
        <v>0</v>
      </c>
      <c r="S74" s="36" t="s">
        <v>19</v>
      </c>
      <c r="T74" s="34">
        <f>T73</f>
        <v>0</v>
      </c>
      <c r="U74" s="123">
        <f>+B75</f>
        <v>0</v>
      </c>
      <c r="W74" s="283"/>
    </row>
    <row r="75" spans="1:49" s="34" customFormat="1" ht="11.25" customHeight="1" x14ac:dyDescent="0.25">
      <c r="A75" s="115"/>
      <c r="B75" s="275"/>
      <c r="C75" s="268" t="s">
        <v>133</v>
      </c>
      <c r="D75" s="71"/>
      <c r="E75" s="73" t="s">
        <v>1</v>
      </c>
      <c r="F75" s="71"/>
      <c r="G75" s="73" t="s">
        <v>1</v>
      </c>
      <c r="H75" s="180"/>
      <c r="I75" s="181"/>
      <c r="J75" s="182">
        <f t="shared" si="24"/>
        <v>0</v>
      </c>
      <c r="K75" s="183"/>
      <c r="L75" s="183"/>
      <c r="M75" s="183"/>
      <c r="N75" s="183"/>
      <c r="O75" s="183"/>
      <c r="P75" s="184"/>
      <c r="Q75" s="54"/>
      <c r="R75" s="40">
        <f t="shared" si="25"/>
        <v>0</v>
      </c>
      <c r="S75" s="34" t="s">
        <v>19</v>
      </c>
      <c r="T75" s="34">
        <f t="shared" ref="T75:T85" si="26">T74</f>
        <v>0</v>
      </c>
      <c r="W75" s="283"/>
    </row>
    <row r="76" spans="1:49" s="34" customFormat="1" ht="11.25" customHeight="1" x14ac:dyDescent="0.25">
      <c r="A76" s="111"/>
      <c r="B76" s="276"/>
      <c r="C76" s="269"/>
      <c r="D76" s="71"/>
      <c r="E76" s="73" t="s">
        <v>4</v>
      </c>
      <c r="F76" s="71"/>
      <c r="G76" s="73" t="s">
        <v>4</v>
      </c>
      <c r="H76" s="180"/>
      <c r="I76" s="181"/>
      <c r="J76" s="182">
        <f t="shared" si="24"/>
        <v>0</v>
      </c>
      <c r="K76" s="185"/>
      <c r="L76" s="185"/>
      <c r="M76" s="185"/>
      <c r="N76" s="185"/>
      <c r="O76" s="185"/>
      <c r="P76" s="186"/>
      <c r="Q76" s="19"/>
      <c r="R76" s="40">
        <f t="shared" si="25"/>
        <v>0</v>
      </c>
      <c r="S76" s="34" t="s">
        <v>19</v>
      </c>
      <c r="T76" s="34">
        <f t="shared" si="26"/>
        <v>0</v>
      </c>
      <c r="W76" s="283"/>
    </row>
    <row r="77" spans="1:49" s="34" customFormat="1" ht="11.25" customHeight="1" x14ac:dyDescent="0.25">
      <c r="A77" s="111"/>
      <c r="B77" s="276"/>
      <c r="C77" s="269"/>
      <c r="D77" s="71"/>
      <c r="E77" s="73" t="s">
        <v>3</v>
      </c>
      <c r="F77" s="71"/>
      <c r="G77" s="73" t="s">
        <v>3</v>
      </c>
      <c r="H77" s="187"/>
      <c r="I77" s="181"/>
      <c r="J77" s="182">
        <f t="shared" si="24"/>
        <v>0</v>
      </c>
      <c r="K77" s="183"/>
      <c r="L77" s="183"/>
      <c r="M77" s="183"/>
      <c r="N77" s="183"/>
      <c r="O77" s="183"/>
      <c r="P77" s="184"/>
      <c r="Q77" s="19"/>
      <c r="R77" s="40">
        <f t="shared" si="25"/>
        <v>0</v>
      </c>
      <c r="S77" s="34" t="s">
        <v>19</v>
      </c>
      <c r="T77" s="34">
        <f t="shared" si="26"/>
        <v>0</v>
      </c>
      <c r="W77" s="283"/>
    </row>
    <row r="78" spans="1:49" s="34" customFormat="1" ht="11.25" customHeight="1" x14ac:dyDescent="0.25">
      <c r="A78" s="111"/>
      <c r="B78" s="276"/>
      <c r="C78" s="269"/>
      <c r="D78" s="71"/>
      <c r="E78" s="73" t="s">
        <v>2</v>
      </c>
      <c r="F78" s="71"/>
      <c r="G78" s="73" t="s">
        <v>2</v>
      </c>
      <c r="H78" s="180"/>
      <c r="I78" s="181"/>
      <c r="J78" s="182">
        <f t="shared" si="24"/>
        <v>0</v>
      </c>
      <c r="K78" s="183"/>
      <c r="L78" s="183"/>
      <c r="M78" s="183"/>
      <c r="N78" s="183"/>
      <c r="O78" s="183"/>
      <c r="P78" s="184"/>
      <c r="Q78" s="19"/>
      <c r="R78" s="40">
        <f t="shared" si="25"/>
        <v>0</v>
      </c>
      <c r="S78" s="34" t="s">
        <v>19</v>
      </c>
      <c r="T78" s="34">
        <f t="shared" si="26"/>
        <v>0</v>
      </c>
      <c r="W78" s="283"/>
    </row>
    <row r="79" spans="1:49" s="34" customFormat="1" ht="11.25" customHeight="1" x14ac:dyDescent="0.25">
      <c r="A79" s="111"/>
      <c r="B79" s="276"/>
      <c r="C79" s="269"/>
      <c r="D79" s="71"/>
      <c r="E79" s="73" t="s">
        <v>5</v>
      </c>
      <c r="F79" s="71"/>
      <c r="G79" s="73" t="s">
        <v>5</v>
      </c>
      <c r="H79" s="180"/>
      <c r="I79" s="181"/>
      <c r="J79" s="182">
        <f t="shared" si="24"/>
        <v>0</v>
      </c>
      <c r="K79" s="183"/>
      <c r="L79" s="183"/>
      <c r="M79" s="183"/>
      <c r="N79" s="183"/>
      <c r="O79" s="183"/>
      <c r="P79" s="184"/>
      <c r="Q79" s="19"/>
      <c r="R79" s="40">
        <f t="shared" si="25"/>
        <v>0</v>
      </c>
      <c r="S79" s="34" t="s">
        <v>19</v>
      </c>
      <c r="T79" s="34">
        <f t="shared" si="26"/>
        <v>0</v>
      </c>
      <c r="W79" s="283"/>
    </row>
    <row r="80" spans="1:49" s="34" customFormat="1" ht="11.25" customHeight="1" x14ac:dyDescent="0.25">
      <c r="A80" s="111"/>
      <c r="B80" s="276"/>
      <c r="C80" s="269"/>
      <c r="D80" s="71"/>
      <c r="E80" s="73" t="s">
        <v>8</v>
      </c>
      <c r="F80" s="71"/>
      <c r="G80" s="73" t="s">
        <v>8</v>
      </c>
      <c r="H80" s="180"/>
      <c r="I80" s="181"/>
      <c r="J80" s="182">
        <f t="shared" si="24"/>
        <v>0</v>
      </c>
      <c r="K80" s="183"/>
      <c r="L80" s="183"/>
      <c r="M80" s="183"/>
      <c r="N80" s="183"/>
      <c r="O80" s="183"/>
      <c r="P80" s="184"/>
      <c r="Q80" s="19"/>
      <c r="R80" s="40">
        <f t="shared" si="25"/>
        <v>0</v>
      </c>
      <c r="S80" s="1" t="s">
        <v>19</v>
      </c>
      <c r="T80" s="34">
        <f t="shared" si="26"/>
        <v>0</v>
      </c>
      <c r="W80" s="283"/>
    </row>
    <row r="81" spans="1:49" s="34" customFormat="1" ht="11.25" customHeight="1" x14ac:dyDescent="0.25">
      <c r="A81" s="111"/>
      <c r="B81" s="276"/>
      <c r="C81" s="269"/>
      <c r="D81" s="71"/>
      <c r="E81" s="73" t="s">
        <v>7</v>
      </c>
      <c r="F81" s="71"/>
      <c r="G81" s="73" t="s">
        <v>7</v>
      </c>
      <c r="H81" s="180"/>
      <c r="I81" s="181"/>
      <c r="J81" s="182">
        <f t="shared" si="24"/>
        <v>0</v>
      </c>
      <c r="K81" s="183"/>
      <c r="L81" s="183"/>
      <c r="M81" s="183"/>
      <c r="N81" s="183"/>
      <c r="O81" s="183"/>
      <c r="P81" s="184"/>
      <c r="Q81" s="19"/>
      <c r="R81" s="40">
        <f t="shared" si="25"/>
        <v>0</v>
      </c>
      <c r="S81" s="34" t="s">
        <v>19</v>
      </c>
      <c r="T81" s="34">
        <f t="shared" si="26"/>
        <v>0</v>
      </c>
      <c r="W81" s="283"/>
    </row>
    <row r="82" spans="1:49" s="34" customFormat="1" ht="11.25" customHeight="1" x14ac:dyDescent="0.25">
      <c r="A82" s="111"/>
      <c r="B82" s="276"/>
      <c r="C82" s="268" t="s">
        <v>134</v>
      </c>
      <c r="D82" s="230"/>
      <c r="E82" s="77" t="s">
        <v>9</v>
      </c>
      <c r="F82" s="231"/>
      <c r="G82" s="77" t="s">
        <v>9</v>
      </c>
      <c r="H82" s="188"/>
      <c r="I82" s="217"/>
      <c r="J82" s="189">
        <f t="shared" si="24"/>
        <v>0</v>
      </c>
      <c r="K82" s="190"/>
      <c r="L82" s="190"/>
      <c r="M82" s="190"/>
      <c r="N82" s="190"/>
      <c r="O82" s="190"/>
      <c r="P82" s="237"/>
      <c r="Q82" s="19"/>
      <c r="R82" s="40">
        <f t="shared" si="25"/>
        <v>0</v>
      </c>
      <c r="S82" s="34" t="s">
        <v>19</v>
      </c>
      <c r="T82" s="34">
        <f t="shared" si="26"/>
        <v>0</v>
      </c>
      <c r="W82" s="283"/>
    </row>
    <row r="83" spans="1:49" s="34" customFormat="1" ht="11.25" customHeight="1" x14ac:dyDescent="0.25">
      <c r="A83" s="111"/>
      <c r="B83" s="276"/>
      <c r="C83" s="269"/>
      <c r="D83" s="71"/>
      <c r="E83" s="73" t="s">
        <v>122</v>
      </c>
      <c r="F83" s="71"/>
      <c r="G83" s="73" t="s">
        <v>122</v>
      </c>
      <c r="H83" s="223"/>
      <c r="I83" s="224"/>
      <c r="J83" s="225"/>
      <c r="K83" s="226"/>
      <c r="L83" s="226"/>
      <c r="M83" s="226"/>
      <c r="N83" s="226"/>
      <c r="O83" s="226"/>
      <c r="P83" s="227"/>
      <c r="Q83" s="19"/>
      <c r="R83" s="40"/>
      <c r="T83" s="34">
        <f t="shared" si="26"/>
        <v>0</v>
      </c>
      <c r="W83" s="283"/>
    </row>
    <row r="84" spans="1:49" s="34" customFormat="1" ht="11.25" customHeight="1" x14ac:dyDescent="0.25">
      <c r="A84" s="111"/>
      <c r="B84" s="276"/>
      <c r="C84" s="270"/>
      <c r="D84" s="78">
        <f>D74-SUM(D75:D83)</f>
        <v>0</v>
      </c>
      <c r="E84" s="77" t="s">
        <v>6</v>
      </c>
      <c r="F84" s="78">
        <f>F74-SUM(F75:F83)</f>
        <v>0</v>
      </c>
      <c r="G84" s="77" t="s">
        <v>6</v>
      </c>
      <c r="H84" s="218"/>
      <c r="I84" s="219"/>
      <c r="J84" s="220"/>
      <c r="K84" s="221"/>
      <c r="L84" s="221"/>
      <c r="M84" s="221"/>
      <c r="N84" s="221"/>
      <c r="O84" s="221"/>
      <c r="P84" s="222"/>
      <c r="Q84" s="19"/>
      <c r="T84" s="34">
        <f t="shared" si="26"/>
        <v>0</v>
      </c>
      <c r="W84" s="283"/>
    </row>
    <row r="85" spans="1:49" s="34" customFormat="1" ht="11.25" customHeight="1" thickBot="1" x14ac:dyDescent="0.3">
      <c r="A85" s="111"/>
      <c r="B85" s="277"/>
      <c r="C85" s="82" t="s">
        <v>135</v>
      </c>
      <c r="D85" s="83">
        <f>IF(D74=0,0,+IF($J74=0,SUM($J75:$J84),0)+IF($K74=0,SUM($K75:$K84),0)+IF($L74=0,SUM($L75:$L84),0)+IF($M74=0,SUM($M75:$M84),0)+IF($N74=0,SUM($N75:$N84),0)+IF($O74=0,SUM($O75:$O84),0)+IF($P74=0,SUM($P75:$P84),0))</f>
        <v>0</v>
      </c>
      <c r="E85" s="84" t="s">
        <v>27</v>
      </c>
      <c r="F85" s="85">
        <f>IF(F74=0,0,+IF($K74=0,SUM($K75:$K84),0)+IF($L74=0,SUM($L75:$L84),0)+IF($M74=0,SUM($M75:$M84),0)+IF($N74=0,SUM($N75:$N84),0)+IF($O74=0,SUM($O75:$O84),0)+IF($P74=0,SUM($P75:$P84),0))</f>
        <v>0</v>
      </c>
      <c r="G85" s="84" t="s">
        <v>27</v>
      </c>
      <c r="H85" s="138"/>
      <c r="I85" s="139"/>
      <c r="J85" s="157"/>
      <c r="K85" s="86"/>
      <c r="L85" s="86"/>
      <c r="M85" s="86"/>
      <c r="N85" s="86"/>
      <c r="O85" s="86"/>
      <c r="P85" s="158"/>
      <c r="Q85" s="19"/>
      <c r="T85" s="34">
        <f t="shared" si="26"/>
        <v>0</v>
      </c>
      <c r="W85" s="284"/>
    </row>
    <row r="86" spans="1:49" s="114" customFormat="1" ht="11.25" customHeight="1" x14ac:dyDescent="0.25">
      <c r="A86" s="111"/>
      <c r="B86" s="273"/>
      <c r="C86" s="271" t="s">
        <v>136</v>
      </c>
      <c r="D86" s="112"/>
      <c r="E86" s="113"/>
      <c r="F86" s="112"/>
      <c r="G86" s="113"/>
      <c r="H86" s="178"/>
      <c r="I86" s="135"/>
      <c r="J86" s="172"/>
      <c r="K86" s="175"/>
      <c r="L86" s="175"/>
      <c r="M86" s="175"/>
      <c r="N86" s="175"/>
      <c r="O86" s="175"/>
      <c r="P86" s="156"/>
      <c r="Q86" s="19"/>
      <c r="R86" s="34"/>
      <c r="S86" s="34"/>
      <c r="T86" s="34">
        <f>B88</f>
        <v>0</v>
      </c>
      <c r="U86" s="34"/>
      <c r="V86" s="34"/>
      <c r="W86" s="282">
        <f>+B88</f>
        <v>0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</row>
    <row r="87" spans="1:49" s="34" customFormat="1" ht="11.25" customHeight="1" x14ac:dyDescent="0.25">
      <c r="A87" s="111"/>
      <c r="B87" s="274"/>
      <c r="C87" s="272"/>
      <c r="D87" s="17">
        <v>0</v>
      </c>
      <c r="E87" s="191" t="s">
        <v>0</v>
      </c>
      <c r="F87" s="17">
        <v>0</v>
      </c>
      <c r="G87" s="191" t="s">
        <v>0</v>
      </c>
      <c r="H87" s="179">
        <v>0</v>
      </c>
      <c r="I87" s="169">
        <v>0</v>
      </c>
      <c r="J87" s="173">
        <f t="shared" ref="J87:J95" si="27">+H87+I87</f>
        <v>0</v>
      </c>
      <c r="K87" s="176">
        <v>0</v>
      </c>
      <c r="L87" s="176">
        <v>0</v>
      </c>
      <c r="M87" s="176">
        <v>0</v>
      </c>
      <c r="N87" s="176">
        <v>0</v>
      </c>
      <c r="O87" s="176">
        <v>0</v>
      </c>
      <c r="P87" s="170">
        <v>0</v>
      </c>
      <c r="Q87" s="19"/>
      <c r="R87" s="35">
        <f t="shared" ref="R87:R95" si="28">D87+F87-(J87+K87+L87+M87+N87+O87+P87)</f>
        <v>0</v>
      </c>
      <c r="S87" s="36" t="s">
        <v>19</v>
      </c>
      <c r="T87" s="34">
        <f>T86</f>
        <v>0</v>
      </c>
      <c r="U87" s="123">
        <f>+B88</f>
        <v>0</v>
      </c>
      <c r="W87" s="283"/>
    </row>
    <row r="88" spans="1:49" s="34" customFormat="1" ht="11.25" customHeight="1" x14ac:dyDescent="0.25">
      <c r="A88" s="115"/>
      <c r="B88" s="275"/>
      <c r="C88" s="268" t="s">
        <v>133</v>
      </c>
      <c r="D88" s="71"/>
      <c r="E88" s="73" t="s">
        <v>1</v>
      </c>
      <c r="F88" s="71"/>
      <c r="G88" s="73" t="s">
        <v>1</v>
      </c>
      <c r="H88" s="180"/>
      <c r="I88" s="181"/>
      <c r="J88" s="182">
        <f t="shared" si="27"/>
        <v>0</v>
      </c>
      <c r="K88" s="183"/>
      <c r="L88" s="183"/>
      <c r="M88" s="183"/>
      <c r="N88" s="183"/>
      <c r="O88" s="183"/>
      <c r="P88" s="184"/>
      <c r="Q88" s="54"/>
      <c r="R88" s="40">
        <f t="shared" si="28"/>
        <v>0</v>
      </c>
      <c r="S88" s="34" t="s">
        <v>19</v>
      </c>
      <c r="T88" s="34">
        <f t="shared" ref="T88:T98" si="29">T87</f>
        <v>0</v>
      </c>
      <c r="W88" s="283"/>
    </row>
    <row r="89" spans="1:49" s="34" customFormat="1" ht="11.25" customHeight="1" x14ac:dyDescent="0.25">
      <c r="A89" s="111"/>
      <c r="B89" s="276"/>
      <c r="C89" s="269"/>
      <c r="D89" s="71"/>
      <c r="E89" s="73" t="s">
        <v>4</v>
      </c>
      <c r="F89" s="71"/>
      <c r="G89" s="73" t="s">
        <v>4</v>
      </c>
      <c r="H89" s="180"/>
      <c r="I89" s="181"/>
      <c r="J89" s="182">
        <f t="shared" si="27"/>
        <v>0</v>
      </c>
      <c r="K89" s="185"/>
      <c r="L89" s="185"/>
      <c r="M89" s="185"/>
      <c r="N89" s="185"/>
      <c r="O89" s="185"/>
      <c r="P89" s="186"/>
      <c r="Q89" s="19"/>
      <c r="R89" s="40">
        <f t="shared" si="28"/>
        <v>0</v>
      </c>
      <c r="S89" s="34" t="s">
        <v>19</v>
      </c>
      <c r="T89" s="34">
        <f t="shared" si="29"/>
        <v>0</v>
      </c>
      <c r="W89" s="283"/>
    </row>
    <row r="90" spans="1:49" s="34" customFormat="1" ht="11.25" customHeight="1" x14ac:dyDescent="0.25">
      <c r="A90" s="111"/>
      <c r="B90" s="276"/>
      <c r="C90" s="269"/>
      <c r="D90" s="71"/>
      <c r="E90" s="73" t="s">
        <v>3</v>
      </c>
      <c r="F90" s="71"/>
      <c r="G90" s="73" t="s">
        <v>3</v>
      </c>
      <c r="H90" s="187"/>
      <c r="I90" s="181"/>
      <c r="J90" s="182">
        <f t="shared" si="27"/>
        <v>0</v>
      </c>
      <c r="K90" s="183"/>
      <c r="L90" s="183"/>
      <c r="M90" s="183"/>
      <c r="N90" s="183"/>
      <c r="O90" s="183"/>
      <c r="P90" s="184"/>
      <c r="Q90" s="19"/>
      <c r="R90" s="40">
        <f t="shared" si="28"/>
        <v>0</v>
      </c>
      <c r="S90" s="34" t="s">
        <v>19</v>
      </c>
      <c r="T90" s="34">
        <f t="shared" si="29"/>
        <v>0</v>
      </c>
      <c r="W90" s="283"/>
    </row>
    <row r="91" spans="1:49" s="34" customFormat="1" ht="11.25" customHeight="1" x14ac:dyDescent="0.25">
      <c r="A91" s="111"/>
      <c r="B91" s="276"/>
      <c r="C91" s="269"/>
      <c r="D91" s="71"/>
      <c r="E91" s="73" t="s">
        <v>2</v>
      </c>
      <c r="F91" s="71"/>
      <c r="G91" s="73" t="s">
        <v>2</v>
      </c>
      <c r="H91" s="180"/>
      <c r="I91" s="181"/>
      <c r="J91" s="182">
        <f t="shared" si="27"/>
        <v>0</v>
      </c>
      <c r="K91" s="183"/>
      <c r="L91" s="183"/>
      <c r="M91" s="183"/>
      <c r="N91" s="183"/>
      <c r="O91" s="183"/>
      <c r="P91" s="184"/>
      <c r="Q91" s="19"/>
      <c r="R91" s="40">
        <f t="shared" si="28"/>
        <v>0</v>
      </c>
      <c r="S91" s="34" t="s">
        <v>19</v>
      </c>
      <c r="T91" s="34">
        <f t="shared" si="29"/>
        <v>0</v>
      </c>
      <c r="W91" s="283"/>
    </row>
    <row r="92" spans="1:49" s="34" customFormat="1" ht="11.25" customHeight="1" x14ac:dyDescent="0.25">
      <c r="A92" s="111"/>
      <c r="B92" s="276"/>
      <c r="C92" s="269"/>
      <c r="D92" s="71"/>
      <c r="E92" s="73" t="s">
        <v>5</v>
      </c>
      <c r="F92" s="71"/>
      <c r="G92" s="73" t="s">
        <v>5</v>
      </c>
      <c r="H92" s="180"/>
      <c r="I92" s="181"/>
      <c r="J92" s="182">
        <f t="shared" si="27"/>
        <v>0</v>
      </c>
      <c r="K92" s="183"/>
      <c r="L92" s="183"/>
      <c r="M92" s="183"/>
      <c r="N92" s="183"/>
      <c r="O92" s="183"/>
      <c r="P92" s="184"/>
      <c r="Q92" s="19"/>
      <c r="R92" s="40">
        <f t="shared" si="28"/>
        <v>0</v>
      </c>
      <c r="S92" s="34" t="s">
        <v>19</v>
      </c>
      <c r="T92" s="34">
        <f t="shared" si="29"/>
        <v>0</v>
      </c>
      <c r="W92" s="283"/>
    </row>
    <row r="93" spans="1:49" s="34" customFormat="1" ht="11.25" customHeight="1" x14ac:dyDescent="0.25">
      <c r="A93" s="111"/>
      <c r="B93" s="276"/>
      <c r="C93" s="269"/>
      <c r="D93" s="71"/>
      <c r="E93" s="73" t="s">
        <v>8</v>
      </c>
      <c r="F93" s="71"/>
      <c r="G93" s="73" t="s">
        <v>8</v>
      </c>
      <c r="H93" s="180"/>
      <c r="I93" s="181"/>
      <c r="J93" s="182">
        <f t="shared" si="27"/>
        <v>0</v>
      </c>
      <c r="K93" s="183"/>
      <c r="L93" s="183"/>
      <c r="M93" s="183"/>
      <c r="N93" s="183"/>
      <c r="O93" s="183"/>
      <c r="P93" s="184"/>
      <c r="Q93" s="19"/>
      <c r="R93" s="40">
        <f t="shared" si="28"/>
        <v>0</v>
      </c>
      <c r="S93" s="1" t="s">
        <v>19</v>
      </c>
      <c r="T93" s="34">
        <f t="shared" si="29"/>
        <v>0</v>
      </c>
      <c r="W93" s="283"/>
    </row>
    <row r="94" spans="1:49" s="34" customFormat="1" ht="11.25" customHeight="1" x14ac:dyDescent="0.25">
      <c r="A94" s="111"/>
      <c r="B94" s="276"/>
      <c r="C94" s="269"/>
      <c r="D94" s="71"/>
      <c r="E94" s="73" t="s">
        <v>7</v>
      </c>
      <c r="F94" s="71"/>
      <c r="G94" s="73" t="s">
        <v>7</v>
      </c>
      <c r="H94" s="180"/>
      <c r="I94" s="181"/>
      <c r="J94" s="182">
        <f t="shared" si="27"/>
        <v>0</v>
      </c>
      <c r="K94" s="183"/>
      <c r="L94" s="183"/>
      <c r="M94" s="183"/>
      <c r="N94" s="183"/>
      <c r="O94" s="183"/>
      <c r="P94" s="184"/>
      <c r="Q94" s="19"/>
      <c r="R94" s="40">
        <f t="shared" si="28"/>
        <v>0</v>
      </c>
      <c r="S94" s="34" t="s">
        <v>19</v>
      </c>
      <c r="T94" s="34">
        <f t="shared" si="29"/>
        <v>0</v>
      </c>
      <c r="W94" s="283"/>
    </row>
    <row r="95" spans="1:49" s="34" customFormat="1" ht="11.25" customHeight="1" x14ac:dyDescent="0.25">
      <c r="A95" s="111"/>
      <c r="B95" s="276"/>
      <c r="C95" s="268" t="s">
        <v>134</v>
      </c>
      <c r="D95" s="230"/>
      <c r="E95" s="77" t="s">
        <v>9</v>
      </c>
      <c r="F95" s="231"/>
      <c r="G95" s="77" t="s">
        <v>9</v>
      </c>
      <c r="H95" s="188"/>
      <c r="I95" s="217"/>
      <c r="J95" s="189">
        <f t="shared" si="27"/>
        <v>0</v>
      </c>
      <c r="K95" s="190"/>
      <c r="L95" s="190"/>
      <c r="M95" s="190"/>
      <c r="N95" s="190"/>
      <c r="O95" s="190"/>
      <c r="P95" s="237"/>
      <c r="Q95" s="19"/>
      <c r="R95" s="40">
        <f t="shared" si="28"/>
        <v>0</v>
      </c>
      <c r="S95" s="34" t="s">
        <v>19</v>
      </c>
      <c r="T95" s="34">
        <f t="shared" si="29"/>
        <v>0</v>
      </c>
      <c r="W95" s="283"/>
    </row>
    <row r="96" spans="1:49" s="34" customFormat="1" ht="11.25" customHeight="1" x14ac:dyDescent="0.25">
      <c r="A96" s="111"/>
      <c r="B96" s="276"/>
      <c r="C96" s="269"/>
      <c r="D96" s="71"/>
      <c r="E96" s="73" t="s">
        <v>122</v>
      </c>
      <c r="F96" s="71"/>
      <c r="G96" s="73" t="s">
        <v>122</v>
      </c>
      <c r="H96" s="223"/>
      <c r="I96" s="224"/>
      <c r="J96" s="225"/>
      <c r="K96" s="226"/>
      <c r="L96" s="226"/>
      <c r="M96" s="226"/>
      <c r="N96" s="226"/>
      <c r="O96" s="226"/>
      <c r="P96" s="227"/>
      <c r="Q96" s="19"/>
      <c r="R96" s="40"/>
      <c r="T96" s="34">
        <f t="shared" si="29"/>
        <v>0</v>
      </c>
      <c r="W96" s="283"/>
    </row>
    <row r="97" spans="1:49" s="34" customFormat="1" ht="11.25" customHeight="1" x14ac:dyDescent="0.25">
      <c r="A97" s="111"/>
      <c r="B97" s="276"/>
      <c r="C97" s="270"/>
      <c r="D97" s="78">
        <f>D87-SUM(D88:D96)</f>
        <v>0</v>
      </c>
      <c r="E97" s="77" t="s">
        <v>6</v>
      </c>
      <c r="F97" s="78">
        <f>F87-SUM(F88:F96)</f>
        <v>0</v>
      </c>
      <c r="G97" s="77" t="s">
        <v>6</v>
      </c>
      <c r="H97" s="218"/>
      <c r="I97" s="219"/>
      <c r="J97" s="220"/>
      <c r="K97" s="221"/>
      <c r="L97" s="221"/>
      <c r="M97" s="221"/>
      <c r="N97" s="221"/>
      <c r="O97" s="221"/>
      <c r="P97" s="222"/>
      <c r="Q97" s="19"/>
      <c r="T97" s="34">
        <f t="shared" si="29"/>
        <v>0</v>
      </c>
      <c r="W97" s="283"/>
    </row>
    <row r="98" spans="1:49" s="34" customFormat="1" ht="11.25" customHeight="1" thickBot="1" x14ac:dyDescent="0.3">
      <c r="A98" s="111"/>
      <c r="B98" s="277"/>
      <c r="C98" s="82" t="s">
        <v>135</v>
      </c>
      <c r="D98" s="83">
        <f>IF(D87=0,0,+IF($J87=0,SUM($J88:$J97),0)+IF($K87=0,SUM($K88:$K97),0)+IF($L87=0,SUM($L88:$L97),0)+IF($M87=0,SUM($M88:$M97),0)+IF($N87=0,SUM($N88:$N97),0)+IF($O87=0,SUM($O88:$O97),0)+IF($P87=0,SUM($P88:$P97),0))</f>
        <v>0</v>
      </c>
      <c r="E98" s="84" t="s">
        <v>27</v>
      </c>
      <c r="F98" s="85">
        <f>IF(F87=0,0,+IF($K87=0,SUM($K88:$K97),0)+IF($L87=0,SUM($L88:$L97),0)+IF($M87=0,SUM($M88:$M97),0)+IF($N87=0,SUM($N88:$N97),0)+IF($O87=0,SUM($O88:$O97),0)+IF($P87=0,SUM($P88:$P97),0))</f>
        <v>0</v>
      </c>
      <c r="G98" s="84" t="s">
        <v>27</v>
      </c>
      <c r="H98" s="138"/>
      <c r="I98" s="139"/>
      <c r="J98" s="157"/>
      <c r="K98" s="86"/>
      <c r="L98" s="86"/>
      <c r="M98" s="86"/>
      <c r="N98" s="86"/>
      <c r="O98" s="86"/>
      <c r="P98" s="158"/>
      <c r="Q98" s="19"/>
      <c r="T98" s="34">
        <f t="shared" si="29"/>
        <v>0</v>
      </c>
      <c r="W98" s="284"/>
    </row>
    <row r="99" spans="1:49" s="114" customFormat="1" ht="11.25" customHeight="1" x14ac:dyDescent="0.25">
      <c r="A99" s="111"/>
      <c r="B99" s="273"/>
      <c r="C99" s="271" t="s">
        <v>136</v>
      </c>
      <c r="D99" s="112"/>
      <c r="E99" s="113"/>
      <c r="F99" s="112"/>
      <c r="G99" s="113"/>
      <c r="H99" s="178"/>
      <c r="I99" s="135"/>
      <c r="J99" s="172"/>
      <c r="K99" s="175"/>
      <c r="L99" s="175"/>
      <c r="M99" s="175"/>
      <c r="N99" s="175"/>
      <c r="O99" s="175"/>
      <c r="P99" s="156"/>
      <c r="Q99" s="19"/>
      <c r="R99" s="34"/>
      <c r="S99" s="34"/>
      <c r="T99" s="34">
        <f>B101</f>
        <v>0</v>
      </c>
      <c r="U99" s="34"/>
      <c r="V99" s="34"/>
      <c r="W99" s="282">
        <f>+B101</f>
        <v>0</v>
      </c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</row>
    <row r="100" spans="1:49" s="34" customFormat="1" ht="11.25" customHeight="1" x14ac:dyDescent="0.25">
      <c r="A100" s="111"/>
      <c r="B100" s="274"/>
      <c r="C100" s="272"/>
      <c r="D100" s="17">
        <v>0</v>
      </c>
      <c r="E100" s="191" t="s">
        <v>0</v>
      </c>
      <c r="F100" s="17">
        <v>0</v>
      </c>
      <c r="G100" s="191" t="s">
        <v>0</v>
      </c>
      <c r="H100" s="179">
        <v>0</v>
      </c>
      <c r="I100" s="169">
        <v>0</v>
      </c>
      <c r="J100" s="173">
        <f t="shared" ref="J100:J108" si="30">+H100+I100</f>
        <v>0</v>
      </c>
      <c r="K100" s="176">
        <v>0</v>
      </c>
      <c r="L100" s="176">
        <v>0</v>
      </c>
      <c r="M100" s="176">
        <v>0</v>
      </c>
      <c r="N100" s="176">
        <v>0</v>
      </c>
      <c r="O100" s="176">
        <v>0</v>
      </c>
      <c r="P100" s="170">
        <v>0</v>
      </c>
      <c r="Q100" s="19"/>
      <c r="R100" s="35">
        <f t="shared" ref="R100:R108" si="31">D100+F100-(J100+K100+L100+M100+N100+O100+P100)</f>
        <v>0</v>
      </c>
      <c r="S100" s="36" t="s">
        <v>19</v>
      </c>
      <c r="T100" s="34">
        <f>T99</f>
        <v>0</v>
      </c>
      <c r="U100" s="123">
        <f>+B101</f>
        <v>0</v>
      </c>
      <c r="W100" s="283"/>
    </row>
    <row r="101" spans="1:49" s="34" customFormat="1" ht="11.25" customHeight="1" x14ac:dyDescent="0.25">
      <c r="A101" s="115"/>
      <c r="B101" s="275"/>
      <c r="C101" s="268" t="s">
        <v>133</v>
      </c>
      <c r="D101" s="71"/>
      <c r="E101" s="73" t="s">
        <v>1</v>
      </c>
      <c r="F101" s="71"/>
      <c r="G101" s="73" t="s">
        <v>1</v>
      </c>
      <c r="H101" s="180"/>
      <c r="I101" s="181"/>
      <c r="J101" s="182">
        <f t="shared" si="30"/>
        <v>0</v>
      </c>
      <c r="K101" s="183"/>
      <c r="L101" s="183"/>
      <c r="M101" s="183"/>
      <c r="N101" s="183"/>
      <c r="O101" s="183"/>
      <c r="P101" s="184"/>
      <c r="Q101" s="54"/>
      <c r="R101" s="40">
        <f t="shared" si="31"/>
        <v>0</v>
      </c>
      <c r="S101" s="34" t="s">
        <v>19</v>
      </c>
      <c r="T101" s="34">
        <f t="shared" ref="T101:T111" si="32">T100</f>
        <v>0</v>
      </c>
      <c r="W101" s="283"/>
    </row>
    <row r="102" spans="1:49" s="34" customFormat="1" ht="11.25" customHeight="1" x14ac:dyDescent="0.25">
      <c r="A102" s="111"/>
      <c r="B102" s="276"/>
      <c r="C102" s="269"/>
      <c r="D102" s="71"/>
      <c r="E102" s="73" t="s">
        <v>4</v>
      </c>
      <c r="F102" s="71"/>
      <c r="G102" s="73" t="s">
        <v>4</v>
      </c>
      <c r="H102" s="180"/>
      <c r="I102" s="181"/>
      <c r="J102" s="182">
        <f t="shared" si="30"/>
        <v>0</v>
      </c>
      <c r="K102" s="185"/>
      <c r="L102" s="185"/>
      <c r="M102" s="185"/>
      <c r="N102" s="185"/>
      <c r="O102" s="185"/>
      <c r="P102" s="186"/>
      <c r="Q102" s="19"/>
      <c r="R102" s="40">
        <f t="shared" si="31"/>
        <v>0</v>
      </c>
      <c r="S102" s="34" t="s">
        <v>19</v>
      </c>
      <c r="T102" s="34">
        <f t="shared" si="32"/>
        <v>0</v>
      </c>
      <c r="W102" s="283"/>
    </row>
    <row r="103" spans="1:49" s="34" customFormat="1" ht="11.25" customHeight="1" x14ac:dyDescent="0.25">
      <c r="A103" s="111"/>
      <c r="B103" s="276"/>
      <c r="C103" s="269"/>
      <c r="D103" s="71"/>
      <c r="E103" s="73" t="s">
        <v>3</v>
      </c>
      <c r="F103" s="71"/>
      <c r="G103" s="73" t="s">
        <v>3</v>
      </c>
      <c r="H103" s="187"/>
      <c r="I103" s="181"/>
      <c r="J103" s="182">
        <f t="shared" si="30"/>
        <v>0</v>
      </c>
      <c r="K103" s="183"/>
      <c r="L103" s="183"/>
      <c r="M103" s="183"/>
      <c r="N103" s="183"/>
      <c r="O103" s="183"/>
      <c r="P103" s="184"/>
      <c r="Q103" s="19"/>
      <c r="R103" s="40">
        <f t="shared" si="31"/>
        <v>0</v>
      </c>
      <c r="S103" s="34" t="s">
        <v>19</v>
      </c>
      <c r="T103" s="34">
        <f t="shared" si="32"/>
        <v>0</v>
      </c>
      <c r="W103" s="283"/>
    </row>
    <row r="104" spans="1:49" s="34" customFormat="1" ht="11.25" customHeight="1" x14ac:dyDescent="0.25">
      <c r="A104" s="111"/>
      <c r="B104" s="276"/>
      <c r="C104" s="269"/>
      <c r="D104" s="71"/>
      <c r="E104" s="73" t="s">
        <v>2</v>
      </c>
      <c r="F104" s="71"/>
      <c r="G104" s="73" t="s">
        <v>2</v>
      </c>
      <c r="H104" s="180"/>
      <c r="I104" s="181"/>
      <c r="J104" s="182">
        <f t="shared" si="30"/>
        <v>0</v>
      </c>
      <c r="K104" s="183"/>
      <c r="L104" s="183"/>
      <c r="M104" s="183"/>
      <c r="N104" s="183"/>
      <c r="O104" s="183"/>
      <c r="P104" s="184"/>
      <c r="Q104" s="19"/>
      <c r="R104" s="40">
        <f t="shared" si="31"/>
        <v>0</v>
      </c>
      <c r="S104" s="34" t="s">
        <v>19</v>
      </c>
      <c r="T104" s="34">
        <f t="shared" si="32"/>
        <v>0</v>
      </c>
      <c r="W104" s="283"/>
    </row>
    <row r="105" spans="1:49" s="34" customFormat="1" ht="11.25" customHeight="1" x14ac:dyDescent="0.25">
      <c r="A105" s="111"/>
      <c r="B105" s="276"/>
      <c r="C105" s="269"/>
      <c r="D105" s="71"/>
      <c r="E105" s="73" t="s">
        <v>5</v>
      </c>
      <c r="F105" s="71"/>
      <c r="G105" s="73" t="s">
        <v>5</v>
      </c>
      <c r="H105" s="180"/>
      <c r="I105" s="181"/>
      <c r="J105" s="182">
        <f t="shared" si="30"/>
        <v>0</v>
      </c>
      <c r="K105" s="183"/>
      <c r="L105" s="183"/>
      <c r="M105" s="183"/>
      <c r="N105" s="183"/>
      <c r="O105" s="183"/>
      <c r="P105" s="184"/>
      <c r="Q105" s="19"/>
      <c r="R105" s="40">
        <f t="shared" si="31"/>
        <v>0</v>
      </c>
      <c r="S105" s="34" t="s">
        <v>19</v>
      </c>
      <c r="T105" s="34">
        <f t="shared" si="32"/>
        <v>0</v>
      </c>
      <c r="W105" s="283"/>
    </row>
    <row r="106" spans="1:49" s="34" customFormat="1" ht="11.25" customHeight="1" x14ac:dyDescent="0.25">
      <c r="A106" s="111"/>
      <c r="B106" s="276"/>
      <c r="C106" s="269"/>
      <c r="D106" s="71"/>
      <c r="E106" s="73" t="s">
        <v>8</v>
      </c>
      <c r="F106" s="71"/>
      <c r="G106" s="73" t="s">
        <v>8</v>
      </c>
      <c r="H106" s="180"/>
      <c r="I106" s="181"/>
      <c r="J106" s="182">
        <f t="shared" si="30"/>
        <v>0</v>
      </c>
      <c r="K106" s="183"/>
      <c r="L106" s="183"/>
      <c r="M106" s="183"/>
      <c r="N106" s="183"/>
      <c r="O106" s="183"/>
      <c r="P106" s="184"/>
      <c r="Q106" s="19"/>
      <c r="R106" s="40">
        <f t="shared" si="31"/>
        <v>0</v>
      </c>
      <c r="S106" s="1" t="s">
        <v>19</v>
      </c>
      <c r="T106" s="34">
        <f t="shared" si="32"/>
        <v>0</v>
      </c>
      <c r="W106" s="283"/>
    </row>
    <row r="107" spans="1:49" s="34" customFormat="1" ht="11.25" customHeight="1" x14ac:dyDescent="0.25">
      <c r="A107" s="111"/>
      <c r="B107" s="276"/>
      <c r="C107" s="269"/>
      <c r="D107" s="71"/>
      <c r="E107" s="73" t="s">
        <v>7</v>
      </c>
      <c r="F107" s="71"/>
      <c r="G107" s="73" t="s">
        <v>7</v>
      </c>
      <c r="H107" s="180"/>
      <c r="I107" s="181"/>
      <c r="J107" s="182">
        <f t="shared" si="30"/>
        <v>0</v>
      </c>
      <c r="K107" s="183"/>
      <c r="L107" s="183"/>
      <c r="M107" s="183"/>
      <c r="N107" s="183"/>
      <c r="O107" s="183"/>
      <c r="P107" s="184"/>
      <c r="Q107" s="19"/>
      <c r="R107" s="40">
        <f t="shared" si="31"/>
        <v>0</v>
      </c>
      <c r="S107" s="34" t="s">
        <v>19</v>
      </c>
      <c r="T107" s="34">
        <f t="shared" si="32"/>
        <v>0</v>
      </c>
      <c r="W107" s="283"/>
    </row>
    <row r="108" spans="1:49" s="34" customFormat="1" ht="11.25" customHeight="1" x14ac:dyDescent="0.25">
      <c r="A108" s="111"/>
      <c r="B108" s="276"/>
      <c r="C108" s="268" t="s">
        <v>134</v>
      </c>
      <c r="D108" s="230"/>
      <c r="E108" s="77" t="s">
        <v>9</v>
      </c>
      <c r="F108" s="231"/>
      <c r="G108" s="77" t="s">
        <v>9</v>
      </c>
      <c r="H108" s="188"/>
      <c r="I108" s="217"/>
      <c r="J108" s="189">
        <f t="shared" si="30"/>
        <v>0</v>
      </c>
      <c r="K108" s="190"/>
      <c r="L108" s="190"/>
      <c r="M108" s="190"/>
      <c r="N108" s="190"/>
      <c r="O108" s="190"/>
      <c r="P108" s="237"/>
      <c r="Q108" s="19"/>
      <c r="R108" s="40">
        <f t="shared" si="31"/>
        <v>0</v>
      </c>
      <c r="S108" s="34" t="s">
        <v>19</v>
      </c>
      <c r="T108" s="34">
        <f t="shared" si="32"/>
        <v>0</v>
      </c>
      <c r="W108" s="283"/>
    </row>
    <row r="109" spans="1:49" s="34" customFormat="1" ht="11.25" customHeight="1" x14ac:dyDescent="0.25">
      <c r="A109" s="111"/>
      <c r="B109" s="276"/>
      <c r="C109" s="269"/>
      <c r="D109" s="71"/>
      <c r="E109" s="73" t="s">
        <v>122</v>
      </c>
      <c r="F109" s="71"/>
      <c r="G109" s="73" t="s">
        <v>122</v>
      </c>
      <c r="H109" s="232"/>
      <c r="I109" s="224"/>
      <c r="J109" s="225"/>
      <c r="K109" s="226"/>
      <c r="L109" s="226"/>
      <c r="M109" s="226"/>
      <c r="N109" s="226"/>
      <c r="O109" s="226"/>
      <c r="P109" s="227"/>
      <c r="Q109" s="19"/>
      <c r="R109" s="40"/>
      <c r="T109" s="34">
        <f t="shared" si="32"/>
        <v>0</v>
      </c>
      <c r="W109" s="283"/>
    </row>
    <row r="110" spans="1:49" s="34" customFormat="1" ht="11.25" customHeight="1" x14ac:dyDescent="0.25">
      <c r="A110" s="111"/>
      <c r="B110" s="276"/>
      <c r="C110" s="270"/>
      <c r="D110" s="78">
        <f>D100-SUM(D101:D109)</f>
        <v>0</v>
      </c>
      <c r="E110" s="77" t="s">
        <v>6</v>
      </c>
      <c r="F110" s="78">
        <f>F100-SUM(F101:F109)</f>
        <v>0</v>
      </c>
      <c r="G110" s="77" t="s">
        <v>6</v>
      </c>
      <c r="H110" s="218"/>
      <c r="I110" s="219"/>
      <c r="J110" s="220"/>
      <c r="K110" s="221"/>
      <c r="L110" s="221"/>
      <c r="M110" s="221"/>
      <c r="N110" s="221"/>
      <c r="O110" s="221"/>
      <c r="P110" s="222"/>
      <c r="Q110" s="19"/>
      <c r="T110" s="34">
        <f t="shared" si="32"/>
        <v>0</v>
      </c>
      <c r="W110" s="283"/>
    </row>
    <row r="111" spans="1:49" s="34" customFormat="1" ht="11.25" customHeight="1" thickBot="1" x14ac:dyDescent="0.3">
      <c r="A111" s="111"/>
      <c r="B111" s="277"/>
      <c r="C111" s="82" t="s">
        <v>135</v>
      </c>
      <c r="D111" s="83">
        <f>IF(D100=0,0,+IF($J100=0,SUM($J101:$J110),0)+IF($K100=0,SUM($K101:$K110),0)+IF($L100=0,SUM($L101:$L110),0)+IF($M100=0,SUM($M101:$M110),0)+IF($N100=0,SUM($N101:$N110),0)+IF($O100=0,SUM($O101:$O110),0)+IF($P100=0,SUM($P101:$P110),0))</f>
        <v>0</v>
      </c>
      <c r="E111" s="84" t="s">
        <v>27</v>
      </c>
      <c r="F111" s="85">
        <f>IF(F100=0,0,+IF($K100=0,SUM($K101:$K110),0)+IF($L100=0,SUM($L101:$L110),0)+IF($M100=0,SUM($M101:$M110),0)+IF($N100=0,SUM($N101:$N110),0)+IF($O100=0,SUM($O101:$O110),0)+IF($P100=0,SUM($P101:$P110),0))</f>
        <v>0</v>
      </c>
      <c r="G111" s="84" t="s">
        <v>27</v>
      </c>
      <c r="H111" s="138"/>
      <c r="I111" s="139"/>
      <c r="J111" s="157"/>
      <c r="K111" s="86"/>
      <c r="L111" s="86"/>
      <c r="M111" s="86"/>
      <c r="N111" s="86"/>
      <c r="O111" s="86"/>
      <c r="P111" s="158"/>
      <c r="Q111" s="19"/>
      <c r="T111" s="34">
        <f t="shared" si="32"/>
        <v>0</v>
      </c>
      <c r="W111" s="284"/>
    </row>
    <row r="112" spans="1:49" s="114" customFormat="1" ht="11.25" customHeight="1" x14ac:dyDescent="0.25">
      <c r="A112" s="111"/>
      <c r="B112" s="273"/>
      <c r="C112" s="271" t="s">
        <v>136</v>
      </c>
      <c r="D112" s="112"/>
      <c r="E112" s="113"/>
      <c r="F112" s="112"/>
      <c r="G112" s="113"/>
      <c r="H112" s="178"/>
      <c r="I112" s="135"/>
      <c r="J112" s="172"/>
      <c r="K112" s="175"/>
      <c r="L112" s="175"/>
      <c r="M112" s="175"/>
      <c r="N112" s="175"/>
      <c r="O112" s="175"/>
      <c r="P112" s="156"/>
      <c r="Q112" s="19"/>
      <c r="R112" s="34"/>
      <c r="S112" s="34"/>
      <c r="T112" s="34">
        <f>B114</f>
        <v>0</v>
      </c>
      <c r="U112" s="34"/>
      <c r="V112" s="34"/>
      <c r="W112" s="282">
        <f>+B114</f>
        <v>0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</row>
    <row r="113" spans="1:49" s="34" customFormat="1" ht="11.25" customHeight="1" x14ac:dyDescent="0.25">
      <c r="A113" s="111"/>
      <c r="B113" s="274"/>
      <c r="C113" s="272"/>
      <c r="D113" s="17">
        <v>0</v>
      </c>
      <c r="E113" s="191" t="s">
        <v>0</v>
      </c>
      <c r="F113" s="17">
        <v>0</v>
      </c>
      <c r="G113" s="191" t="s">
        <v>0</v>
      </c>
      <c r="H113" s="179">
        <v>0</v>
      </c>
      <c r="I113" s="169">
        <v>0</v>
      </c>
      <c r="J113" s="173">
        <f t="shared" ref="J113:J121" si="33">+H113+I113</f>
        <v>0</v>
      </c>
      <c r="K113" s="176">
        <v>0</v>
      </c>
      <c r="L113" s="176">
        <v>0</v>
      </c>
      <c r="M113" s="176">
        <v>0</v>
      </c>
      <c r="N113" s="176">
        <v>0</v>
      </c>
      <c r="O113" s="176">
        <v>0</v>
      </c>
      <c r="P113" s="170">
        <v>0</v>
      </c>
      <c r="Q113" s="19"/>
      <c r="R113" s="35">
        <f t="shared" ref="R113:R121" si="34">D113+F113-(J113+K113+L113+M113+N113+O113+P113)</f>
        <v>0</v>
      </c>
      <c r="S113" s="36" t="s">
        <v>19</v>
      </c>
      <c r="T113" s="34">
        <f>T112</f>
        <v>0</v>
      </c>
      <c r="U113" s="123">
        <f>+B114</f>
        <v>0</v>
      </c>
      <c r="W113" s="283"/>
    </row>
    <row r="114" spans="1:49" s="34" customFormat="1" ht="11.25" customHeight="1" x14ac:dyDescent="0.25">
      <c r="A114" s="115"/>
      <c r="B114" s="275"/>
      <c r="C114" s="268" t="s">
        <v>133</v>
      </c>
      <c r="D114" s="71"/>
      <c r="E114" s="73" t="s">
        <v>1</v>
      </c>
      <c r="F114" s="71"/>
      <c r="G114" s="73" t="s">
        <v>1</v>
      </c>
      <c r="H114" s="180"/>
      <c r="I114" s="181"/>
      <c r="J114" s="182">
        <f t="shared" si="33"/>
        <v>0</v>
      </c>
      <c r="K114" s="183"/>
      <c r="L114" s="183"/>
      <c r="M114" s="183"/>
      <c r="N114" s="183"/>
      <c r="O114" s="183"/>
      <c r="P114" s="184"/>
      <c r="Q114" s="54"/>
      <c r="R114" s="40">
        <f t="shared" si="34"/>
        <v>0</v>
      </c>
      <c r="S114" s="34" t="s">
        <v>19</v>
      </c>
      <c r="T114" s="34">
        <f t="shared" ref="T114:T124" si="35">T113</f>
        <v>0</v>
      </c>
      <c r="W114" s="283"/>
    </row>
    <row r="115" spans="1:49" s="34" customFormat="1" ht="11.25" customHeight="1" x14ac:dyDescent="0.25">
      <c r="A115" s="111"/>
      <c r="B115" s="276"/>
      <c r="C115" s="269"/>
      <c r="D115" s="71"/>
      <c r="E115" s="73" t="s">
        <v>4</v>
      </c>
      <c r="F115" s="71"/>
      <c r="G115" s="73" t="s">
        <v>4</v>
      </c>
      <c r="H115" s="180"/>
      <c r="I115" s="181"/>
      <c r="J115" s="182">
        <f t="shared" si="33"/>
        <v>0</v>
      </c>
      <c r="K115" s="185"/>
      <c r="L115" s="185"/>
      <c r="M115" s="185"/>
      <c r="N115" s="185"/>
      <c r="O115" s="185"/>
      <c r="P115" s="186"/>
      <c r="Q115" s="19"/>
      <c r="R115" s="40">
        <f t="shared" si="34"/>
        <v>0</v>
      </c>
      <c r="S115" s="34" t="s">
        <v>19</v>
      </c>
      <c r="T115" s="34">
        <f t="shared" si="35"/>
        <v>0</v>
      </c>
      <c r="W115" s="283"/>
    </row>
    <row r="116" spans="1:49" s="34" customFormat="1" ht="11.25" customHeight="1" x14ac:dyDescent="0.25">
      <c r="A116" s="111"/>
      <c r="B116" s="276"/>
      <c r="C116" s="269"/>
      <c r="D116" s="71"/>
      <c r="E116" s="73" t="s">
        <v>3</v>
      </c>
      <c r="F116" s="71"/>
      <c r="G116" s="73" t="s">
        <v>3</v>
      </c>
      <c r="H116" s="187"/>
      <c r="I116" s="181"/>
      <c r="J116" s="182">
        <f t="shared" si="33"/>
        <v>0</v>
      </c>
      <c r="K116" s="183"/>
      <c r="L116" s="183"/>
      <c r="M116" s="183"/>
      <c r="N116" s="183"/>
      <c r="O116" s="183"/>
      <c r="P116" s="184"/>
      <c r="Q116" s="19"/>
      <c r="R116" s="40">
        <f t="shared" si="34"/>
        <v>0</v>
      </c>
      <c r="S116" s="34" t="s">
        <v>19</v>
      </c>
      <c r="T116" s="34">
        <f t="shared" si="35"/>
        <v>0</v>
      </c>
      <c r="W116" s="283"/>
    </row>
    <row r="117" spans="1:49" s="34" customFormat="1" ht="11.25" customHeight="1" x14ac:dyDescent="0.25">
      <c r="A117" s="111"/>
      <c r="B117" s="276"/>
      <c r="C117" s="269"/>
      <c r="D117" s="71"/>
      <c r="E117" s="73" t="s">
        <v>2</v>
      </c>
      <c r="F117" s="71"/>
      <c r="G117" s="73" t="s">
        <v>2</v>
      </c>
      <c r="H117" s="180"/>
      <c r="I117" s="181"/>
      <c r="J117" s="182">
        <f t="shared" si="33"/>
        <v>0</v>
      </c>
      <c r="K117" s="183"/>
      <c r="L117" s="183"/>
      <c r="M117" s="183"/>
      <c r="N117" s="183"/>
      <c r="O117" s="183"/>
      <c r="P117" s="184"/>
      <c r="Q117" s="19"/>
      <c r="R117" s="40">
        <f t="shared" si="34"/>
        <v>0</v>
      </c>
      <c r="S117" s="34" t="s">
        <v>19</v>
      </c>
      <c r="T117" s="34">
        <f t="shared" si="35"/>
        <v>0</v>
      </c>
      <c r="W117" s="283"/>
    </row>
    <row r="118" spans="1:49" s="34" customFormat="1" ht="11.25" customHeight="1" x14ac:dyDescent="0.25">
      <c r="A118" s="111"/>
      <c r="B118" s="276"/>
      <c r="C118" s="269"/>
      <c r="D118" s="71"/>
      <c r="E118" s="73" t="s">
        <v>5</v>
      </c>
      <c r="F118" s="71"/>
      <c r="G118" s="73" t="s">
        <v>5</v>
      </c>
      <c r="H118" s="180"/>
      <c r="I118" s="181"/>
      <c r="J118" s="182">
        <f t="shared" si="33"/>
        <v>0</v>
      </c>
      <c r="K118" s="183"/>
      <c r="L118" s="183"/>
      <c r="M118" s="183"/>
      <c r="N118" s="183"/>
      <c r="O118" s="183"/>
      <c r="P118" s="184"/>
      <c r="Q118" s="19"/>
      <c r="R118" s="40">
        <f t="shared" si="34"/>
        <v>0</v>
      </c>
      <c r="S118" s="34" t="s">
        <v>19</v>
      </c>
      <c r="T118" s="34">
        <f t="shared" si="35"/>
        <v>0</v>
      </c>
      <c r="W118" s="283"/>
    </row>
    <row r="119" spans="1:49" s="34" customFormat="1" ht="11.25" customHeight="1" x14ac:dyDescent="0.25">
      <c r="A119" s="111"/>
      <c r="B119" s="276"/>
      <c r="C119" s="269"/>
      <c r="D119" s="71"/>
      <c r="E119" s="73" t="s">
        <v>8</v>
      </c>
      <c r="F119" s="71"/>
      <c r="G119" s="73" t="s">
        <v>8</v>
      </c>
      <c r="H119" s="180"/>
      <c r="I119" s="181"/>
      <c r="J119" s="182">
        <f t="shared" si="33"/>
        <v>0</v>
      </c>
      <c r="K119" s="183"/>
      <c r="L119" s="183"/>
      <c r="M119" s="183"/>
      <c r="N119" s="183"/>
      <c r="O119" s="183"/>
      <c r="P119" s="184"/>
      <c r="Q119" s="19"/>
      <c r="R119" s="40">
        <f t="shared" si="34"/>
        <v>0</v>
      </c>
      <c r="S119" s="1" t="s">
        <v>19</v>
      </c>
      <c r="T119" s="34">
        <f t="shared" si="35"/>
        <v>0</v>
      </c>
      <c r="W119" s="283"/>
    </row>
    <row r="120" spans="1:49" s="34" customFormat="1" ht="11.25" customHeight="1" x14ac:dyDescent="0.25">
      <c r="A120" s="111"/>
      <c r="B120" s="276"/>
      <c r="C120" s="269"/>
      <c r="D120" s="71"/>
      <c r="E120" s="73" t="s">
        <v>7</v>
      </c>
      <c r="F120" s="71"/>
      <c r="G120" s="73" t="s">
        <v>7</v>
      </c>
      <c r="H120" s="180"/>
      <c r="I120" s="181"/>
      <c r="J120" s="182">
        <f t="shared" si="33"/>
        <v>0</v>
      </c>
      <c r="K120" s="183"/>
      <c r="L120" s="183"/>
      <c r="M120" s="183"/>
      <c r="N120" s="183"/>
      <c r="O120" s="183"/>
      <c r="P120" s="184"/>
      <c r="Q120" s="19"/>
      <c r="R120" s="40">
        <f t="shared" si="34"/>
        <v>0</v>
      </c>
      <c r="S120" s="34" t="s">
        <v>19</v>
      </c>
      <c r="T120" s="34">
        <f t="shared" si="35"/>
        <v>0</v>
      </c>
      <c r="W120" s="283"/>
    </row>
    <row r="121" spans="1:49" s="34" customFormat="1" ht="11.25" customHeight="1" x14ac:dyDescent="0.25">
      <c r="A121" s="111"/>
      <c r="B121" s="276"/>
      <c r="C121" s="268" t="s">
        <v>134</v>
      </c>
      <c r="D121" s="230"/>
      <c r="E121" s="77" t="s">
        <v>9</v>
      </c>
      <c r="F121" s="231"/>
      <c r="G121" s="77" t="s">
        <v>9</v>
      </c>
      <c r="H121" s="188"/>
      <c r="I121" s="217"/>
      <c r="J121" s="189">
        <f t="shared" si="33"/>
        <v>0</v>
      </c>
      <c r="K121" s="190"/>
      <c r="L121" s="190"/>
      <c r="M121" s="190"/>
      <c r="N121" s="190"/>
      <c r="O121" s="190"/>
      <c r="P121" s="237"/>
      <c r="Q121" s="19"/>
      <c r="R121" s="40">
        <f t="shared" si="34"/>
        <v>0</v>
      </c>
      <c r="S121" s="34" t="s">
        <v>19</v>
      </c>
      <c r="T121" s="34">
        <f t="shared" si="35"/>
        <v>0</v>
      </c>
      <c r="W121" s="283"/>
    </row>
    <row r="122" spans="1:49" s="34" customFormat="1" ht="11.25" customHeight="1" x14ac:dyDescent="0.25">
      <c r="A122" s="111"/>
      <c r="B122" s="276"/>
      <c r="C122" s="269"/>
      <c r="D122" s="71"/>
      <c r="E122" s="73" t="s">
        <v>122</v>
      </c>
      <c r="F122" s="71"/>
      <c r="G122" s="73" t="s">
        <v>122</v>
      </c>
      <c r="H122" s="223"/>
      <c r="I122" s="224"/>
      <c r="J122" s="225"/>
      <c r="K122" s="226"/>
      <c r="L122" s="226"/>
      <c r="M122" s="226"/>
      <c r="N122" s="226"/>
      <c r="O122" s="226"/>
      <c r="P122" s="227"/>
      <c r="Q122" s="19"/>
      <c r="R122" s="40"/>
      <c r="T122" s="34">
        <f t="shared" si="35"/>
        <v>0</v>
      </c>
      <c r="W122" s="283"/>
    </row>
    <row r="123" spans="1:49" s="34" customFormat="1" ht="11.25" customHeight="1" x14ac:dyDescent="0.25">
      <c r="A123" s="111"/>
      <c r="B123" s="276"/>
      <c r="C123" s="270"/>
      <c r="D123" s="78">
        <f>D113-SUM(D114:D122)</f>
        <v>0</v>
      </c>
      <c r="E123" s="77" t="s">
        <v>6</v>
      </c>
      <c r="F123" s="78">
        <f>F113-SUM(F114:F122)</f>
        <v>0</v>
      </c>
      <c r="G123" s="77" t="s">
        <v>6</v>
      </c>
      <c r="H123" s="218"/>
      <c r="I123" s="219"/>
      <c r="J123" s="220"/>
      <c r="K123" s="221"/>
      <c r="L123" s="221"/>
      <c r="M123" s="221"/>
      <c r="N123" s="221"/>
      <c r="O123" s="221"/>
      <c r="P123" s="222"/>
      <c r="Q123" s="19"/>
      <c r="T123" s="34">
        <f t="shared" si="35"/>
        <v>0</v>
      </c>
      <c r="W123" s="283"/>
    </row>
    <row r="124" spans="1:49" s="34" customFormat="1" ht="11.25" customHeight="1" thickBot="1" x14ac:dyDescent="0.3">
      <c r="A124" s="111"/>
      <c r="B124" s="277"/>
      <c r="C124" s="82" t="s">
        <v>135</v>
      </c>
      <c r="D124" s="83">
        <f>IF(D113=0,0,+IF($J113=0,SUM($J114:$J123),0)+IF($K113=0,SUM($K114:$K123),0)+IF($L113=0,SUM($L114:$L123),0)+IF($M113=0,SUM($M114:$M123),0)+IF($N113=0,SUM($N114:$N123),0)+IF($O113=0,SUM($O114:$O123),0)+IF($P113=0,SUM($P114:$P123),0))</f>
        <v>0</v>
      </c>
      <c r="E124" s="84" t="s">
        <v>27</v>
      </c>
      <c r="F124" s="85">
        <f>IF(F113=0,0,+IF($K113=0,SUM($K114:$K123),0)+IF($L113=0,SUM($L114:$L123),0)+IF($M113=0,SUM($M114:$M123),0)+IF($N113=0,SUM($N114:$N123),0)+IF($O113=0,SUM($O114:$O123),0)+IF($P113=0,SUM($P114:$P123),0))</f>
        <v>0</v>
      </c>
      <c r="G124" s="84" t="s">
        <v>27</v>
      </c>
      <c r="H124" s="138"/>
      <c r="I124" s="139"/>
      <c r="J124" s="157"/>
      <c r="K124" s="86"/>
      <c r="L124" s="86"/>
      <c r="M124" s="86"/>
      <c r="N124" s="86"/>
      <c r="O124" s="86"/>
      <c r="P124" s="158"/>
      <c r="Q124" s="19"/>
      <c r="T124" s="34">
        <f t="shared" si="35"/>
        <v>0</v>
      </c>
      <c r="W124" s="284"/>
    </row>
    <row r="125" spans="1:49" s="114" customFormat="1" ht="11.25" customHeight="1" x14ac:dyDescent="0.25">
      <c r="A125" s="111"/>
      <c r="B125" s="273"/>
      <c r="C125" s="271" t="s">
        <v>136</v>
      </c>
      <c r="D125" s="112"/>
      <c r="E125" s="113"/>
      <c r="F125" s="112"/>
      <c r="G125" s="113"/>
      <c r="H125" s="178"/>
      <c r="I125" s="135"/>
      <c r="J125" s="172"/>
      <c r="K125" s="175"/>
      <c r="L125" s="175"/>
      <c r="M125" s="175"/>
      <c r="N125" s="175"/>
      <c r="O125" s="175"/>
      <c r="P125" s="156"/>
      <c r="Q125" s="19"/>
      <c r="R125" s="34"/>
      <c r="S125" s="34"/>
      <c r="T125" s="34">
        <f>B127</f>
        <v>0</v>
      </c>
      <c r="U125" s="34"/>
      <c r="V125" s="34"/>
      <c r="W125" s="282">
        <f>+B127</f>
        <v>0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</row>
    <row r="126" spans="1:49" s="34" customFormat="1" ht="11.25" customHeight="1" x14ac:dyDescent="0.25">
      <c r="A126" s="111"/>
      <c r="B126" s="274"/>
      <c r="C126" s="272"/>
      <c r="D126" s="17">
        <v>0</v>
      </c>
      <c r="E126" s="191" t="s">
        <v>0</v>
      </c>
      <c r="F126" s="17">
        <v>0</v>
      </c>
      <c r="G126" s="191" t="s">
        <v>0</v>
      </c>
      <c r="H126" s="179">
        <v>0</v>
      </c>
      <c r="I126" s="169">
        <v>0</v>
      </c>
      <c r="J126" s="173">
        <f t="shared" ref="J126:J134" si="36">+H126+I126</f>
        <v>0</v>
      </c>
      <c r="K126" s="176">
        <v>0</v>
      </c>
      <c r="L126" s="176">
        <v>0</v>
      </c>
      <c r="M126" s="176">
        <v>0</v>
      </c>
      <c r="N126" s="176">
        <v>0</v>
      </c>
      <c r="O126" s="176">
        <v>0</v>
      </c>
      <c r="P126" s="170">
        <v>0</v>
      </c>
      <c r="Q126" s="19"/>
      <c r="R126" s="35">
        <f t="shared" ref="R126:R134" si="37">D126+F126-(J126+K126+L126+M126+N126+O126+P126)</f>
        <v>0</v>
      </c>
      <c r="S126" s="36" t="s">
        <v>19</v>
      </c>
      <c r="T126" s="34">
        <f>T125</f>
        <v>0</v>
      </c>
      <c r="U126" s="123">
        <f>+B127</f>
        <v>0</v>
      </c>
      <c r="W126" s="283"/>
    </row>
    <row r="127" spans="1:49" s="34" customFormat="1" ht="11.25" customHeight="1" x14ac:dyDescent="0.25">
      <c r="A127" s="115"/>
      <c r="B127" s="275"/>
      <c r="C127" s="268" t="s">
        <v>133</v>
      </c>
      <c r="D127" s="71"/>
      <c r="E127" s="73" t="s">
        <v>1</v>
      </c>
      <c r="F127" s="71"/>
      <c r="G127" s="73" t="s">
        <v>1</v>
      </c>
      <c r="H127" s="180"/>
      <c r="I127" s="181"/>
      <c r="J127" s="182">
        <f t="shared" si="36"/>
        <v>0</v>
      </c>
      <c r="K127" s="183"/>
      <c r="L127" s="183"/>
      <c r="M127" s="183"/>
      <c r="N127" s="183"/>
      <c r="O127" s="183"/>
      <c r="P127" s="184"/>
      <c r="Q127" s="54"/>
      <c r="R127" s="40">
        <f t="shared" si="37"/>
        <v>0</v>
      </c>
      <c r="S127" s="34" t="s">
        <v>19</v>
      </c>
      <c r="T127" s="34">
        <f t="shared" ref="T127:T137" si="38">T126</f>
        <v>0</v>
      </c>
      <c r="W127" s="283"/>
    </row>
    <row r="128" spans="1:49" s="34" customFormat="1" ht="11.25" customHeight="1" x14ac:dyDescent="0.25">
      <c r="A128" s="111"/>
      <c r="B128" s="276"/>
      <c r="C128" s="269"/>
      <c r="D128" s="71"/>
      <c r="E128" s="73" t="s">
        <v>4</v>
      </c>
      <c r="F128" s="71"/>
      <c r="G128" s="73" t="s">
        <v>4</v>
      </c>
      <c r="H128" s="180"/>
      <c r="I128" s="181"/>
      <c r="J128" s="182">
        <f t="shared" si="36"/>
        <v>0</v>
      </c>
      <c r="K128" s="185"/>
      <c r="L128" s="185"/>
      <c r="M128" s="185"/>
      <c r="N128" s="185"/>
      <c r="O128" s="185"/>
      <c r="P128" s="186"/>
      <c r="Q128" s="19"/>
      <c r="R128" s="40">
        <f t="shared" si="37"/>
        <v>0</v>
      </c>
      <c r="S128" s="34" t="s">
        <v>19</v>
      </c>
      <c r="T128" s="34">
        <f t="shared" si="38"/>
        <v>0</v>
      </c>
      <c r="W128" s="283"/>
    </row>
    <row r="129" spans="1:49" s="34" customFormat="1" ht="11.25" customHeight="1" x14ac:dyDescent="0.25">
      <c r="A129" s="111"/>
      <c r="B129" s="276"/>
      <c r="C129" s="269"/>
      <c r="D129" s="71"/>
      <c r="E129" s="73" t="s">
        <v>3</v>
      </c>
      <c r="F129" s="71"/>
      <c r="G129" s="73" t="s">
        <v>3</v>
      </c>
      <c r="H129" s="187"/>
      <c r="I129" s="181"/>
      <c r="J129" s="182">
        <f t="shared" si="36"/>
        <v>0</v>
      </c>
      <c r="K129" s="183"/>
      <c r="L129" s="183"/>
      <c r="M129" s="183"/>
      <c r="N129" s="183"/>
      <c r="O129" s="183"/>
      <c r="P129" s="184"/>
      <c r="Q129" s="19"/>
      <c r="R129" s="40">
        <f t="shared" si="37"/>
        <v>0</v>
      </c>
      <c r="S129" s="34" t="s">
        <v>19</v>
      </c>
      <c r="T129" s="34">
        <f t="shared" si="38"/>
        <v>0</v>
      </c>
      <c r="W129" s="283"/>
    </row>
    <row r="130" spans="1:49" s="34" customFormat="1" ht="11.25" customHeight="1" x14ac:dyDescent="0.25">
      <c r="A130" s="111"/>
      <c r="B130" s="276"/>
      <c r="C130" s="269"/>
      <c r="D130" s="71"/>
      <c r="E130" s="73" t="s">
        <v>2</v>
      </c>
      <c r="F130" s="71"/>
      <c r="G130" s="73" t="s">
        <v>2</v>
      </c>
      <c r="H130" s="180"/>
      <c r="I130" s="181"/>
      <c r="J130" s="182">
        <f t="shared" si="36"/>
        <v>0</v>
      </c>
      <c r="K130" s="183"/>
      <c r="L130" s="183"/>
      <c r="M130" s="183"/>
      <c r="N130" s="183"/>
      <c r="O130" s="183"/>
      <c r="P130" s="184"/>
      <c r="Q130" s="19"/>
      <c r="R130" s="40">
        <f t="shared" si="37"/>
        <v>0</v>
      </c>
      <c r="S130" s="34" t="s">
        <v>19</v>
      </c>
      <c r="T130" s="34">
        <f t="shared" si="38"/>
        <v>0</v>
      </c>
      <c r="W130" s="283"/>
    </row>
    <row r="131" spans="1:49" s="34" customFormat="1" ht="11.25" customHeight="1" x14ac:dyDescent="0.25">
      <c r="A131" s="111"/>
      <c r="B131" s="276"/>
      <c r="C131" s="269"/>
      <c r="D131" s="71"/>
      <c r="E131" s="73" t="s">
        <v>5</v>
      </c>
      <c r="F131" s="71"/>
      <c r="G131" s="73" t="s">
        <v>5</v>
      </c>
      <c r="H131" s="180"/>
      <c r="I131" s="181"/>
      <c r="J131" s="182">
        <f t="shared" si="36"/>
        <v>0</v>
      </c>
      <c r="K131" s="183"/>
      <c r="L131" s="183"/>
      <c r="M131" s="183"/>
      <c r="N131" s="183"/>
      <c r="O131" s="183"/>
      <c r="P131" s="184"/>
      <c r="Q131" s="19"/>
      <c r="R131" s="40">
        <f t="shared" si="37"/>
        <v>0</v>
      </c>
      <c r="S131" s="34" t="s">
        <v>19</v>
      </c>
      <c r="T131" s="34">
        <f t="shared" si="38"/>
        <v>0</v>
      </c>
      <c r="W131" s="283"/>
    </row>
    <row r="132" spans="1:49" s="34" customFormat="1" ht="11.25" customHeight="1" x14ac:dyDescent="0.25">
      <c r="A132" s="111"/>
      <c r="B132" s="276"/>
      <c r="C132" s="269"/>
      <c r="D132" s="71"/>
      <c r="E132" s="73" t="s">
        <v>8</v>
      </c>
      <c r="F132" s="71"/>
      <c r="G132" s="73" t="s">
        <v>8</v>
      </c>
      <c r="H132" s="180"/>
      <c r="I132" s="181"/>
      <c r="J132" s="182">
        <f t="shared" si="36"/>
        <v>0</v>
      </c>
      <c r="K132" s="183"/>
      <c r="L132" s="183"/>
      <c r="M132" s="183"/>
      <c r="N132" s="183"/>
      <c r="O132" s="183"/>
      <c r="P132" s="184"/>
      <c r="Q132" s="19"/>
      <c r="R132" s="40">
        <f t="shared" si="37"/>
        <v>0</v>
      </c>
      <c r="S132" s="1" t="s">
        <v>19</v>
      </c>
      <c r="T132" s="34">
        <f t="shared" si="38"/>
        <v>0</v>
      </c>
      <c r="W132" s="283"/>
    </row>
    <row r="133" spans="1:49" s="34" customFormat="1" ht="11.25" customHeight="1" x14ac:dyDescent="0.25">
      <c r="A133" s="111"/>
      <c r="B133" s="276"/>
      <c r="C133" s="269"/>
      <c r="D133" s="71"/>
      <c r="E133" s="73" t="s">
        <v>7</v>
      </c>
      <c r="F133" s="71"/>
      <c r="G133" s="73" t="s">
        <v>7</v>
      </c>
      <c r="H133" s="180"/>
      <c r="I133" s="181"/>
      <c r="J133" s="182">
        <f t="shared" si="36"/>
        <v>0</v>
      </c>
      <c r="K133" s="183"/>
      <c r="L133" s="183"/>
      <c r="M133" s="183"/>
      <c r="N133" s="183"/>
      <c r="O133" s="183"/>
      <c r="P133" s="184"/>
      <c r="Q133" s="19"/>
      <c r="R133" s="40">
        <f t="shared" si="37"/>
        <v>0</v>
      </c>
      <c r="S133" s="34" t="s">
        <v>19</v>
      </c>
      <c r="T133" s="34">
        <f t="shared" si="38"/>
        <v>0</v>
      </c>
      <c r="W133" s="283"/>
    </row>
    <row r="134" spans="1:49" s="34" customFormat="1" ht="11.25" customHeight="1" x14ac:dyDescent="0.25">
      <c r="A134" s="111"/>
      <c r="B134" s="276"/>
      <c r="C134" s="268" t="s">
        <v>134</v>
      </c>
      <c r="D134" s="230"/>
      <c r="E134" s="77" t="s">
        <v>9</v>
      </c>
      <c r="F134" s="231"/>
      <c r="G134" s="77" t="s">
        <v>9</v>
      </c>
      <c r="H134" s="188"/>
      <c r="I134" s="217"/>
      <c r="J134" s="189">
        <f t="shared" si="36"/>
        <v>0</v>
      </c>
      <c r="K134" s="190"/>
      <c r="L134" s="190"/>
      <c r="M134" s="190"/>
      <c r="N134" s="190"/>
      <c r="O134" s="190"/>
      <c r="P134" s="184"/>
      <c r="Q134" s="19"/>
      <c r="R134" s="40">
        <f t="shared" si="37"/>
        <v>0</v>
      </c>
      <c r="S134" s="34" t="s">
        <v>19</v>
      </c>
      <c r="T134" s="34">
        <f t="shared" si="38"/>
        <v>0</v>
      </c>
      <c r="W134" s="283"/>
    </row>
    <row r="135" spans="1:49" s="34" customFormat="1" ht="11.25" customHeight="1" x14ac:dyDescent="0.25">
      <c r="A135" s="111"/>
      <c r="B135" s="276"/>
      <c r="C135" s="269"/>
      <c r="D135" s="71"/>
      <c r="E135" s="73" t="s">
        <v>122</v>
      </c>
      <c r="F135" s="71"/>
      <c r="G135" s="73" t="s">
        <v>122</v>
      </c>
      <c r="H135" s="232"/>
      <c r="I135" s="233"/>
      <c r="J135" s="234"/>
      <c r="K135" s="235"/>
      <c r="L135" s="235"/>
      <c r="M135" s="235"/>
      <c r="N135" s="235"/>
      <c r="O135" s="235"/>
      <c r="P135" s="236"/>
      <c r="Q135" s="19"/>
      <c r="R135" s="40"/>
      <c r="T135" s="34">
        <f t="shared" si="38"/>
        <v>0</v>
      </c>
      <c r="W135" s="283"/>
    </row>
    <row r="136" spans="1:49" s="34" customFormat="1" ht="11.25" customHeight="1" x14ac:dyDescent="0.25">
      <c r="A136" s="111"/>
      <c r="B136" s="276"/>
      <c r="C136" s="270"/>
      <c r="D136" s="78">
        <f>D126-SUM(D127:D135)</f>
        <v>0</v>
      </c>
      <c r="E136" s="77" t="s">
        <v>6</v>
      </c>
      <c r="F136" s="78">
        <f>F126-SUM(F127:F135)</f>
        <v>0</v>
      </c>
      <c r="G136" s="77" t="s">
        <v>6</v>
      </c>
      <c r="H136" s="218"/>
      <c r="I136" s="219"/>
      <c r="J136" s="220"/>
      <c r="K136" s="221"/>
      <c r="L136" s="221"/>
      <c r="M136" s="221"/>
      <c r="N136" s="221"/>
      <c r="O136" s="221"/>
      <c r="P136" s="222"/>
      <c r="Q136" s="19"/>
      <c r="T136" s="34">
        <f t="shared" si="38"/>
        <v>0</v>
      </c>
      <c r="W136" s="283"/>
    </row>
    <row r="137" spans="1:49" s="34" customFormat="1" ht="11.25" customHeight="1" thickBot="1" x14ac:dyDescent="0.3">
      <c r="A137" s="111"/>
      <c r="B137" s="277"/>
      <c r="C137" s="82" t="s">
        <v>135</v>
      </c>
      <c r="D137" s="83">
        <f>IF(D126=0,0,+IF($J126=0,SUM($J127:$J136),0)+IF($K126=0,SUM($K127:$K136),0)+IF($L126=0,SUM($L127:$L136),0)+IF($M126=0,SUM($M127:$M136),0)+IF($N126=0,SUM($N127:$N136),0)+IF($O126=0,SUM($O127:$O136),0)+IF($P126=0,SUM($P127:$P136),0))</f>
        <v>0</v>
      </c>
      <c r="E137" s="84" t="s">
        <v>27</v>
      </c>
      <c r="F137" s="85">
        <f>IF(F126=0,0,+IF($K126=0,SUM($K127:$K136),0)+IF($L126=0,SUM($L127:$L136),0)+IF($M126=0,SUM($M127:$M136),0)+IF($N126=0,SUM($N127:$N136),0)+IF($O126=0,SUM($O127:$O136),0)+IF($P126=0,SUM($P127:$P136),0))</f>
        <v>0</v>
      </c>
      <c r="G137" s="84" t="s">
        <v>27</v>
      </c>
      <c r="H137" s="138"/>
      <c r="I137" s="139"/>
      <c r="J137" s="157"/>
      <c r="K137" s="86"/>
      <c r="L137" s="86"/>
      <c r="M137" s="86"/>
      <c r="N137" s="86"/>
      <c r="O137" s="86"/>
      <c r="P137" s="158"/>
      <c r="Q137" s="19"/>
      <c r="T137" s="34">
        <f t="shared" si="38"/>
        <v>0</v>
      </c>
      <c r="W137" s="284"/>
    </row>
    <row r="138" spans="1:49" s="114" customFormat="1" ht="11.25" customHeight="1" x14ac:dyDescent="0.25">
      <c r="A138" s="111"/>
      <c r="B138" s="273"/>
      <c r="C138" s="271" t="s">
        <v>136</v>
      </c>
      <c r="D138" s="112"/>
      <c r="E138" s="113"/>
      <c r="F138" s="112"/>
      <c r="G138" s="113"/>
      <c r="H138" s="178"/>
      <c r="I138" s="135"/>
      <c r="J138" s="172"/>
      <c r="K138" s="175"/>
      <c r="L138" s="175"/>
      <c r="M138" s="175"/>
      <c r="N138" s="175"/>
      <c r="O138" s="175"/>
      <c r="P138" s="156"/>
      <c r="Q138" s="19"/>
      <c r="R138" s="34"/>
      <c r="S138" s="34"/>
      <c r="T138" s="34">
        <f>B140</f>
        <v>0</v>
      </c>
      <c r="U138" s="34"/>
      <c r="V138" s="34"/>
      <c r="W138" s="282">
        <f>+B140</f>
        <v>0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49" s="34" customFormat="1" ht="11.25" customHeight="1" x14ac:dyDescent="0.25">
      <c r="A139" s="111"/>
      <c r="B139" s="274"/>
      <c r="C139" s="272"/>
      <c r="D139" s="17">
        <v>0</v>
      </c>
      <c r="E139" s="191" t="s">
        <v>0</v>
      </c>
      <c r="F139" s="17">
        <v>0</v>
      </c>
      <c r="G139" s="191" t="s">
        <v>0</v>
      </c>
      <c r="H139" s="179">
        <v>0</v>
      </c>
      <c r="I139" s="169">
        <v>0</v>
      </c>
      <c r="J139" s="173">
        <f t="shared" ref="J139:J147" si="39">+H139+I139</f>
        <v>0</v>
      </c>
      <c r="K139" s="176">
        <v>0</v>
      </c>
      <c r="L139" s="176">
        <v>0</v>
      </c>
      <c r="M139" s="176">
        <v>0</v>
      </c>
      <c r="N139" s="176">
        <v>0</v>
      </c>
      <c r="O139" s="176">
        <v>0</v>
      </c>
      <c r="P139" s="170">
        <v>0</v>
      </c>
      <c r="Q139" s="19"/>
      <c r="R139" s="35">
        <f t="shared" ref="R139:R147" si="40">D139+F139-(J139+K139+L139+M139+N139+O139+P139)</f>
        <v>0</v>
      </c>
      <c r="S139" s="36" t="s">
        <v>19</v>
      </c>
      <c r="T139" s="34">
        <f>T138</f>
        <v>0</v>
      </c>
      <c r="U139" s="123">
        <f>+B140</f>
        <v>0</v>
      </c>
      <c r="W139" s="283"/>
    </row>
    <row r="140" spans="1:49" s="34" customFormat="1" ht="11.25" customHeight="1" x14ac:dyDescent="0.25">
      <c r="A140" s="115"/>
      <c r="B140" s="275"/>
      <c r="C140" s="268" t="s">
        <v>133</v>
      </c>
      <c r="D140" s="71"/>
      <c r="E140" s="73" t="s">
        <v>1</v>
      </c>
      <c r="F140" s="71"/>
      <c r="G140" s="73" t="s">
        <v>1</v>
      </c>
      <c r="H140" s="180"/>
      <c r="I140" s="181"/>
      <c r="J140" s="182">
        <f t="shared" si="39"/>
        <v>0</v>
      </c>
      <c r="K140" s="183"/>
      <c r="L140" s="183"/>
      <c r="M140" s="183"/>
      <c r="N140" s="183"/>
      <c r="O140" s="183"/>
      <c r="P140" s="184"/>
      <c r="Q140" s="54"/>
      <c r="R140" s="40">
        <f t="shared" si="40"/>
        <v>0</v>
      </c>
      <c r="S140" s="34" t="s">
        <v>19</v>
      </c>
      <c r="T140" s="34">
        <f t="shared" ref="T140:T150" si="41">T139</f>
        <v>0</v>
      </c>
      <c r="W140" s="283"/>
    </row>
    <row r="141" spans="1:49" s="34" customFormat="1" ht="11.25" customHeight="1" x14ac:dyDescent="0.25">
      <c r="A141" s="111"/>
      <c r="B141" s="276"/>
      <c r="C141" s="269"/>
      <c r="D141" s="71"/>
      <c r="E141" s="73" t="s">
        <v>4</v>
      </c>
      <c r="F141" s="71"/>
      <c r="G141" s="73" t="s">
        <v>4</v>
      </c>
      <c r="H141" s="180"/>
      <c r="I141" s="181"/>
      <c r="J141" s="182">
        <f t="shared" si="39"/>
        <v>0</v>
      </c>
      <c r="K141" s="185"/>
      <c r="L141" s="185"/>
      <c r="M141" s="185"/>
      <c r="N141" s="185"/>
      <c r="O141" s="185"/>
      <c r="P141" s="186"/>
      <c r="Q141" s="19"/>
      <c r="R141" s="40">
        <f t="shared" si="40"/>
        <v>0</v>
      </c>
      <c r="S141" s="34" t="s">
        <v>19</v>
      </c>
      <c r="T141" s="34">
        <f t="shared" si="41"/>
        <v>0</v>
      </c>
      <c r="W141" s="283"/>
    </row>
    <row r="142" spans="1:49" s="34" customFormat="1" ht="11.25" customHeight="1" x14ac:dyDescent="0.25">
      <c r="A142" s="111"/>
      <c r="B142" s="276"/>
      <c r="C142" s="269"/>
      <c r="D142" s="71"/>
      <c r="E142" s="73" t="s">
        <v>3</v>
      </c>
      <c r="F142" s="71"/>
      <c r="G142" s="73" t="s">
        <v>3</v>
      </c>
      <c r="H142" s="187"/>
      <c r="I142" s="181"/>
      <c r="J142" s="182">
        <f t="shared" si="39"/>
        <v>0</v>
      </c>
      <c r="K142" s="183"/>
      <c r="L142" s="183"/>
      <c r="M142" s="183"/>
      <c r="N142" s="183"/>
      <c r="O142" s="183"/>
      <c r="P142" s="184"/>
      <c r="Q142" s="19"/>
      <c r="R142" s="40">
        <f t="shared" si="40"/>
        <v>0</v>
      </c>
      <c r="S142" s="34" t="s">
        <v>19</v>
      </c>
      <c r="T142" s="34">
        <f t="shared" si="41"/>
        <v>0</v>
      </c>
      <c r="W142" s="283"/>
    </row>
    <row r="143" spans="1:49" s="34" customFormat="1" ht="11.25" customHeight="1" x14ac:dyDescent="0.25">
      <c r="A143" s="111"/>
      <c r="B143" s="276"/>
      <c r="C143" s="269"/>
      <c r="D143" s="71"/>
      <c r="E143" s="73" t="s">
        <v>2</v>
      </c>
      <c r="F143" s="71"/>
      <c r="G143" s="73" t="s">
        <v>2</v>
      </c>
      <c r="H143" s="180"/>
      <c r="I143" s="181"/>
      <c r="J143" s="182">
        <f t="shared" si="39"/>
        <v>0</v>
      </c>
      <c r="K143" s="183"/>
      <c r="L143" s="183"/>
      <c r="M143" s="183"/>
      <c r="N143" s="183"/>
      <c r="O143" s="183"/>
      <c r="P143" s="184"/>
      <c r="Q143" s="19"/>
      <c r="R143" s="40">
        <f t="shared" si="40"/>
        <v>0</v>
      </c>
      <c r="S143" s="34" t="s">
        <v>19</v>
      </c>
      <c r="T143" s="34">
        <f t="shared" si="41"/>
        <v>0</v>
      </c>
      <c r="W143" s="283"/>
    </row>
    <row r="144" spans="1:49" s="34" customFormat="1" ht="11.25" customHeight="1" x14ac:dyDescent="0.25">
      <c r="A144" s="111"/>
      <c r="B144" s="276"/>
      <c r="C144" s="269"/>
      <c r="D144" s="71"/>
      <c r="E144" s="73" t="s">
        <v>5</v>
      </c>
      <c r="F144" s="71"/>
      <c r="G144" s="73" t="s">
        <v>5</v>
      </c>
      <c r="H144" s="180"/>
      <c r="I144" s="181"/>
      <c r="J144" s="182">
        <f t="shared" si="39"/>
        <v>0</v>
      </c>
      <c r="K144" s="183"/>
      <c r="L144" s="183"/>
      <c r="M144" s="183"/>
      <c r="N144" s="183"/>
      <c r="O144" s="183"/>
      <c r="P144" s="184"/>
      <c r="Q144" s="19"/>
      <c r="R144" s="40">
        <f t="shared" si="40"/>
        <v>0</v>
      </c>
      <c r="S144" s="34" t="s">
        <v>19</v>
      </c>
      <c r="T144" s="34">
        <f t="shared" si="41"/>
        <v>0</v>
      </c>
      <c r="W144" s="283"/>
    </row>
    <row r="145" spans="1:49" s="34" customFormat="1" ht="11.25" customHeight="1" x14ac:dyDescent="0.25">
      <c r="A145" s="111"/>
      <c r="B145" s="276"/>
      <c r="C145" s="269"/>
      <c r="D145" s="71"/>
      <c r="E145" s="73" t="s">
        <v>8</v>
      </c>
      <c r="F145" s="71"/>
      <c r="G145" s="73" t="s">
        <v>8</v>
      </c>
      <c r="H145" s="180"/>
      <c r="I145" s="181"/>
      <c r="J145" s="182">
        <f t="shared" si="39"/>
        <v>0</v>
      </c>
      <c r="K145" s="183"/>
      <c r="L145" s="183"/>
      <c r="M145" s="183"/>
      <c r="N145" s="183"/>
      <c r="O145" s="183"/>
      <c r="P145" s="184"/>
      <c r="Q145" s="19"/>
      <c r="R145" s="40">
        <f t="shared" si="40"/>
        <v>0</v>
      </c>
      <c r="S145" s="1" t="s">
        <v>19</v>
      </c>
      <c r="T145" s="34">
        <f t="shared" si="41"/>
        <v>0</v>
      </c>
      <c r="W145" s="283"/>
    </row>
    <row r="146" spans="1:49" s="34" customFormat="1" ht="11.25" customHeight="1" x14ac:dyDescent="0.25">
      <c r="A146" s="111"/>
      <c r="B146" s="276"/>
      <c r="C146" s="269"/>
      <c r="D146" s="71"/>
      <c r="E146" s="73" t="s">
        <v>7</v>
      </c>
      <c r="F146" s="71"/>
      <c r="G146" s="73" t="s">
        <v>7</v>
      </c>
      <c r="H146" s="180"/>
      <c r="I146" s="181"/>
      <c r="J146" s="182">
        <f t="shared" si="39"/>
        <v>0</v>
      </c>
      <c r="K146" s="183"/>
      <c r="L146" s="183"/>
      <c r="M146" s="183"/>
      <c r="N146" s="183"/>
      <c r="O146" s="183"/>
      <c r="P146" s="184"/>
      <c r="Q146" s="19"/>
      <c r="R146" s="40">
        <f t="shared" si="40"/>
        <v>0</v>
      </c>
      <c r="S146" s="34" t="s">
        <v>19</v>
      </c>
      <c r="T146" s="34">
        <f t="shared" si="41"/>
        <v>0</v>
      </c>
      <c r="W146" s="283"/>
    </row>
    <row r="147" spans="1:49" s="34" customFormat="1" ht="11.25" customHeight="1" x14ac:dyDescent="0.25">
      <c r="A147" s="111"/>
      <c r="B147" s="276"/>
      <c r="C147" s="268" t="s">
        <v>134</v>
      </c>
      <c r="D147" s="230"/>
      <c r="E147" s="77" t="s">
        <v>9</v>
      </c>
      <c r="F147" s="231"/>
      <c r="G147" s="77" t="s">
        <v>9</v>
      </c>
      <c r="H147" s="188"/>
      <c r="I147" s="217"/>
      <c r="J147" s="189">
        <f t="shared" si="39"/>
        <v>0</v>
      </c>
      <c r="K147" s="190"/>
      <c r="L147" s="190"/>
      <c r="M147" s="190"/>
      <c r="N147" s="190"/>
      <c r="O147" s="190"/>
      <c r="P147" s="237"/>
      <c r="Q147" s="19"/>
      <c r="R147" s="40">
        <f t="shared" si="40"/>
        <v>0</v>
      </c>
      <c r="S147" s="34" t="s">
        <v>19</v>
      </c>
      <c r="T147" s="34">
        <f t="shared" si="41"/>
        <v>0</v>
      </c>
      <c r="W147" s="283"/>
    </row>
    <row r="148" spans="1:49" s="34" customFormat="1" ht="11.25" customHeight="1" x14ac:dyDescent="0.25">
      <c r="A148" s="111"/>
      <c r="B148" s="276"/>
      <c r="C148" s="269"/>
      <c r="D148" s="71"/>
      <c r="E148" s="73" t="s">
        <v>122</v>
      </c>
      <c r="F148" s="71"/>
      <c r="G148" s="73" t="s">
        <v>122</v>
      </c>
      <c r="H148" s="232"/>
      <c r="I148" s="233"/>
      <c r="J148" s="234"/>
      <c r="K148" s="235"/>
      <c r="L148" s="235"/>
      <c r="M148" s="235"/>
      <c r="N148" s="235"/>
      <c r="O148" s="235"/>
      <c r="P148" s="236"/>
      <c r="Q148" s="19"/>
      <c r="R148" s="40"/>
      <c r="T148" s="34">
        <f t="shared" si="41"/>
        <v>0</v>
      </c>
      <c r="W148" s="283"/>
    </row>
    <row r="149" spans="1:49" s="34" customFormat="1" ht="11.25" customHeight="1" x14ac:dyDescent="0.25">
      <c r="A149" s="111"/>
      <c r="B149" s="276"/>
      <c r="C149" s="270"/>
      <c r="D149" s="78">
        <f>D139-SUM(D140:D148)</f>
        <v>0</v>
      </c>
      <c r="E149" s="77" t="s">
        <v>6</v>
      </c>
      <c r="F149" s="78">
        <f>F139-SUM(F140:F148)</f>
        <v>0</v>
      </c>
      <c r="G149" s="77" t="s">
        <v>6</v>
      </c>
      <c r="H149" s="218"/>
      <c r="I149" s="219"/>
      <c r="J149" s="220"/>
      <c r="K149" s="221"/>
      <c r="L149" s="221"/>
      <c r="M149" s="221"/>
      <c r="N149" s="221"/>
      <c r="O149" s="221"/>
      <c r="P149" s="222"/>
      <c r="Q149" s="19"/>
      <c r="T149" s="34">
        <f t="shared" si="41"/>
        <v>0</v>
      </c>
      <c r="W149" s="283"/>
    </row>
    <row r="150" spans="1:49" s="34" customFormat="1" ht="11.25" customHeight="1" thickBot="1" x14ac:dyDescent="0.3">
      <c r="A150" s="111"/>
      <c r="B150" s="277"/>
      <c r="C150" s="82" t="s">
        <v>135</v>
      </c>
      <c r="D150" s="83">
        <f>IF(D139=0,0,+IF($J139=0,SUM($J140:$J149),0)+IF($K139=0,SUM($K140:$K149),0)+IF($L139=0,SUM($L140:$L149),0)+IF($M139=0,SUM($M140:$M149),0)+IF($N139=0,SUM($N140:$N149),0)+IF($O139=0,SUM($O140:$O149),0)+IF($P139=0,SUM($P140:$P149),0))</f>
        <v>0</v>
      </c>
      <c r="E150" s="84" t="s">
        <v>27</v>
      </c>
      <c r="F150" s="85">
        <f>IF(F139=0,0,+IF($K139=0,SUM($K140:$K149),0)+IF($L139=0,SUM($L140:$L149),0)+IF($M139=0,SUM($M140:$M149),0)+IF($N139=0,SUM($N140:$N149),0)+IF($O139=0,SUM($O140:$O149),0)+IF($P139=0,SUM($P140:$P149),0))</f>
        <v>0</v>
      </c>
      <c r="G150" s="84" t="s">
        <v>27</v>
      </c>
      <c r="H150" s="138"/>
      <c r="I150" s="139"/>
      <c r="J150" s="157"/>
      <c r="K150" s="86"/>
      <c r="L150" s="86"/>
      <c r="M150" s="86"/>
      <c r="N150" s="86"/>
      <c r="O150" s="86"/>
      <c r="P150" s="158"/>
      <c r="Q150" s="19"/>
      <c r="T150" s="34">
        <f t="shared" si="41"/>
        <v>0</v>
      </c>
      <c r="W150" s="284"/>
    </row>
    <row r="151" spans="1:49" s="114" customFormat="1" ht="11.25" customHeight="1" x14ac:dyDescent="0.25">
      <c r="A151" s="111"/>
      <c r="B151" s="273"/>
      <c r="C151" s="271" t="s">
        <v>136</v>
      </c>
      <c r="D151" s="112"/>
      <c r="E151" s="113"/>
      <c r="F151" s="112"/>
      <c r="G151" s="113"/>
      <c r="H151" s="178"/>
      <c r="I151" s="135"/>
      <c r="J151" s="172"/>
      <c r="K151" s="175"/>
      <c r="L151" s="175"/>
      <c r="M151" s="175"/>
      <c r="N151" s="175"/>
      <c r="O151" s="175"/>
      <c r="P151" s="156"/>
      <c r="Q151" s="19"/>
      <c r="R151" s="34"/>
      <c r="S151" s="34"/>
      <c r="T151" s="34">
        <f>B153</f>
        <v>0</v>
      </c>
      <c r="U151" s="34"/>
      <c r="V151" s="34"/>
      <c r="W151" s="282">
        <f>+B153</f>
        <v>0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</row>
    <row r="152" spans="1:49" s="34" customFormat="1" ht="11.25" customHeight="1" x14ac:dyDescent="0.25">
      <c r="A152" s="111"/>
      <c r="B152" s="274"/>
      <c r="C152" s="272"/>
      <c r="D152" s="17">
        <v>0</v>
      </c>
      <c r="E152" s="191" t="s">
        <v>0</v>
      </c>
      <c r="F152" s="17">
        <v>0</v>
      </c>
      <c r="G152" s="191" t="s">
        <v>0</v>
      </c>
      <c r="H152" s="179">
        <v>0</v>
      </c>
      <c r="I152" s="169">
        <v>0</v>
      </c>
      <c r="J152" s="173">
        <f t="shared" ref="J152:J160" si="42">+H152+I152</f>
        <v>0</v>
      </c>
      <c r="K152" s="176">
        <v>0</v>
      </c>
      <c r="L152" s="176">
        <v>0</v>
      </c>
      <c r="M152" s="176">
        <v>0</v>
      </c>
      <c r="N152" s="176">
        <v>0</v>
      </c>
      <c r="O152" s="176">
        <v>0</v>
      </c>
      <c r="P152" s="170">
        <v>0</v>
      </c>
      <c r="Q152" s="19"/>
      <c r="R152" s="35">
        <f t="shared" ref="R152:R160" si="43">D152+F152-(J152+K152+L152+M152+N152+O152+P152)</f>
        <v>0</v>
      </c>
      <c r="S152" s="36" t="s">
        <v>19</v>
      </c>
      <c r="T152" s="34">
        <f>T151</f>
        <v>0</v>
      </c>
      <c r="U152" s="123">
        <f>+B153</f>
        <v>0</v>
      </c>
      <c r="W152" s="283"/>
    </row>
    <row r="153" spans="1:49" s="34" customFormat="1" ht="11.25" customHeight="1" x14ac:dyDescent="0.25">
      <c r="A153" s="115"/>
      <c r="B153" s="275"/>
      <c r="C153" s="268" t="s">
        <v>133</v>
      </c>
      <c r="D153" s="71"/>
      <c r="E153" s="73" t="s">
        <v>1</v>
      </c>
      <c r="F153" s="71"/>
      <c r="G153" s="73" t="s">
        <v>1</v>
      </c>
      <c r="H153" s="180"/>
      <c r="I153" s="181"/>
      <c r="J153" s="182">
        <f t="shared" si="42"/>
        <v>0</v>
      </c>
      <c r="K153" s="183"/>
      <c r="L153" s="183"/>
      <c r="M153" s="183"/>
      <c r="N153" s="183"/>
      <c r="O153" s="183"/>
      <c r="P153" s="184"/>
      <c r="Q153" s="54"/>
      <c r="R153" s="40">
        <f t="shared" si="43"/>
        <v>0</v>
      </c>
      <c r="S153" s="34" t="s">
        <v>19</v>
      </c>
      <c r="T153" s="34">
        <f t="shared" ref="T153:T163" si="44">T152</f>
        <v>0</v>
      </c>
      <c r="W153" s="283"/>
    </row>
    <row r="154" spans="1:49" s="34" customFormat="1" ht="11.25" customHeight="1" x14ac:dyDescent="0.25">
      <c r="A154" s="111"/>
      <c r="B154" s="276"/>
      <c r="C154" s="269"/>
      <c r="D154" s="71"/>
      <c r="E154" s="73" t="s">
        <v>4</v>
      </c>
      <c r="F154" s="71"/>
      <c r="G154" s="73" t="s">
        <v>4</v>
      </c>
      <c r="H154" s="180"/>
      <c r="I154" s="181"/>
      <c r="J154" s="182">
        <f t="shared" si="42"/>
        <v>0</v>
      </c>
      <c r="K154" s="185"/>
      <c r="L154" s="185"/>
      <c r="M154" s="185"/>
      <c r="N154" s="185"/>
      <c r="O154" s="185"/>
      <c r="P154" s="186"/>
      <c r="Q154" s="19"/>
      <c r="R154" s="40">
        <f t="shared" si="43"/>
        <v>0</v>
      </c>
      <c r="S154" s="34" t="s">
        <v>19</v>
      </c>
      <c r="T154" s="34">
        <f t="shared" si="44"/>
        <v>0</v>
      </c>
      <c r="W154" s="283"/>
    </row>
    <row r="155" spans="1:49" s="34" customFormat="1" ht="11.25" customHeight="1" x14ac:dyDescent="0.25">
      <c r="A155" s="111"/>
      <c r="B155" s="276"/>
      <c r="C155" s="269"/>
      <c r="D155" s="71"/>
      <c r="E155" s="73" t="s">
        <v>3</v>
      </c>
      <c r="F155" s="71"/>
      <c r="G155" s="73" t="s">
        <v>3</v>
      </c>
      <c r="H155" s="187"/>
      <c r="I155" s="181"/>
      <c r="J155" s="182">
        <f t="shared" si="42"/>
        <v>0</v>
      </c>
      <c r="K155" s="183"/>
      <c r="L155" s="183"/>
      <c r="M155" s="183"/>
      <c r="N155" s="183"/>
      <c r="O155" s="183"/>
      <c r="P155" s="184"/>
      <c r="Q155" s="19"/>
      <c r="R155" s="40">
        <f t="shared" si="43"/>
        <v>0</v>
      </c>
      <c r="S155" s="34" t="s">
        <v>19</v>
      </c>
      <c r="T155" s="34">
        <f t="shared" si="44"/>
        <v>0</v>
      </c>
      <c r="W155" s="283"/>
    </row>
    <row r="156" spans="1:49" s="34" customFormat="1" ht="11.25" customHeight="1" x14ac:dyDescent="0.25">
      <c r="A156" s="111"/>
      <c r="B156" s="276"/>
      <c r="C156" s="269"/>
      <c r="D156" s="71"/>
      <c r="E156" s="73" t="s">
        <v>2</v>
      </c>
      <c r="F156" s="71"/>
      <c r="G156" s="73" t="s">
        <v>2</v>
      </c>
      <c r="H156" s="180"/>
      <c r="I156" s="181"/>
      <c r="J156" s="182">
        <f t="shared" si="42"/>
        <v>0</v>
      </c>
      <c r="K156" s="183"/>
      <c r="L156" s="183"/>
      <c r="M156" s="183"/>
      <c r="N156" s="183"/>
      <c r="O156" s="183"/>
      <c r="P156" s="184"/>
      <c r="Q156" s="19"/>
      <c r="R156" s="40">
        <f t="shared" si="43"/>
        <v>0</v>
      </c>
      <c r="S156" s="34" t="s">
        <v>19</v>
      </c>
      <c r="T156" s="34">
        <f t="shared" si="44"/>
        <v>0</v>
      </c>
      <c r="W156" s="283"/>
    </row>
    <row r="157" spans="1:49" s="34" customFormat="1" ht="11.25" customHeight="1" x14ac:dyDescent="0.25">
      <c r="A157" s="111"/>
      <c r="B157" s="276"/>
      <c r="C157" s="269"/>
      <c r="D157" s="71"/>
      <c r="E157" s="73" t="s">
        <v>5</v>
      </c>
      <c r="F157" s="71"/>
      <c r="G157" s="73" t="s">
        <v>5</v>
      </c>
      <c r="H157" s="180"/>
      <c r="I157" s="181"/>
      <c r="J157" s="182">
        <f t="shared" si="42"/>
        <v>0</v>
      </c>
      <c r="K157" s="183"/>
      <c r="L157" s="183"/>
      <c r="M157" s="183"/>
      <c r="N157" s="183"/>
      <c r="O157" s="183"/>
      <c r="P157" s="184"/>
      <c r="Q157" s="19"/>
      <c r="R157" s="40">
        <f t="shared" si="43"/>
        <v>0</v>
      </c>
      <c r="S157" s="34" t="s">
        <v>19</v>
      </c>
      <c r="T157" s="34">
        <f t="shared" si="44"/>
        <v>0</v>
      </c>
      <c r="W157" s="283"/>
    </row>
    <row r="158" spans="1:49" s="34" customFormat="1" ht="11.25" customHeight="1" x14ac:dyDescent="0.25">
      <c r="A158" s="111"/>
      <c r="B158" s="276"/>
      <c r="C158" s="269"/>
      <c r="D158" s="71"/>
      <c r="E158" s="73" t="s">
        <v>8</v>
      </c>
      <c r="F158" s="71"/>
      <c r="G158" s="73" t="s">
        <v>8</v>
      </c>
      <c r="H158" s="180"/>
      <c r="I158" s="181"/>
      <c r="J158" s="182">
        <f t="shared" si="42"/>
        <v>0</v>
      </c>
      <c r="K158" s="183"/>
      <c r="L158" s="183"/>
      <c r="M158" s="183"/>
      <c r="N158" s="183"/>
      <c r="O158" s="183"/>
      <c r="P158" s="184"/>
      <c r="Q158" s="19"/>
      <c r="R158" s="40">
        <f t="shared" si="43"/>
        <v>0</v>
      </c>
      <c r="S158" s="1" t="s">
        <v>19</v>
      </c>
      <c r="T158" s="34">
        <f t="shared" si="44"/>
        <v>0</v>
      </c>
      <c r="W158" s="283"/>
    </row>
    <row r="159" spans="1:49" s="34" customFormat="1" ht="11.25" customHeight="1" x14ac:dyDescent="0.25">
      <c r="A159" s="111"/>
      <c r="B159" s="276"/>
      <c r="C159" s="269"/>
      <c r="D159" s="71"/>
      <c r="E159" s="73" t="s">
        <v>7</v>
      </c>
      <c r="F159" s="71"/>
      <c r="G159" s="73" t="s">
        <v>7</v>
      </c>
      <c r="H159" s="180"/>
      <c r="I159" s="181"/>
      <c r="J159" s="182">
        <f t="shared" si="42"/>
        <v>0</v>
      </c>
      <c r="K159" s="183"/>
      <c r="L159" s="183"/>
      <c r="M159" s="183"/>
      <c r="N159" s="183"/>
      <c r="O159" s="183"/>
      <c r="P159" s="184"/>
      <c r="Q159" s="19"/>
      <c r="R159" s="40">
        <f t="shared" si="43"/>
        <v>0</v>
      </c>
      <c r="S159" s="34" t="s">
        <v>19</v>
      </c>
      <c r="T159" s="34">
        <f t="shared" si="44"/>
        <v>0</v>
      </c>
      <c r="W159" s="283"/>
    </row>
    <row r="160" spans="1:49" s="34" customFormat="1" ht="11.25" customHeight="1" x14ac:dyDescent="0.25">
      <c r="A160" s="111"/>
      <c r="B160" s="276"/>
      <c r="C160" s="268" t="s">
        <v>134</v>
      </c>
      <c r="D160" s="230"/>
      <c r="E160" s="77" t="s">
        <v>9</v>
      </c>
      <c r="F160" s="231"/>
      <c r="G160" s="77" t="s">
        <v>9</v>
      </c>
      <c r="H160" s="188"/>
      <c r="I160" s="217"/>
      <c r="J160" s="189">
        <f t="shared" si="42"/>
        <v>0</v>
      </c>
      <c r="K160" s="190"/>
      <c r="L160" s="190"/>
      <c r="M160" s="190"/>
      <c r="N160" s="190"/>
      <c r="O160" s="190"/>
      <c r="P160" s="237"/>
      <c r="Q160" s="19"/>
      <c r="R160" s="40">
        <f t="shared" si="43"/>
        <v>0</v>
      </c>
      <c r="S160" s="34" t="s">
        <v>19</v>
      </c>
      <c r="T160" s="34">
        <f t="shared" si="44"/>
        <v>0</v>
      </c>
      <c r="W160" s="283"/>
    </row>
    <row r="161" spans="1:49" s="34" customFormat="1" ht="11.25" customHeight="1" x14ac:dyDescent="0.25">
      <c r="A161" s="111"/>
      <c r="B161" s="276"/>
      <c r="C161" s="269"/>
      <c r="D161" s="71"/>
      <c r="E161" s="73" t="s">
        <v>122</v>
      </c>
      <c r="F161" s="71"/>
      <c r="G161" s="73" t="s">
        <v>122</v>
      </c>
      <c r="H161" s="232"/>
      <c r="I161" s="233"/>
      <c r="J161" s="234"/>
      <c r="K161" s="235"/>
      <c r="L161" s="235"/>
      <c r="M161" s="235"/>
      <c r="N161" s="235"/>
      <c r="O161" s="235"/>
      <c r="P161" s="236"/>
      <c r="Q161" s="19"/>
      <c r="R161" s="40"/>
      <c r="T161" s="34">
        <f t="shared" si="44"/>
        <v>0</v>
      </c>
      <c r="W161" s="283"/>
    </row>
    <row r="162" spans="1:49" s="34" customFormat="1" ht="11.25" customHeight="1" x14ac:dyDescent="0.25">
      <c r="A162" s="111"/>
      <c r="B162" s="276"/>
      <c r="C162" s="270"/>
      <c r="D162" s="78">
        <f>D152-SUM(D153:D161)</f>
        <v>0</v>
      </c>
      <c r="E162" s="77" t="s">
        <v>6</v>
      </c>
      <c r="F162" s="78">
        <f>F152-SUM(F153:F161)</f>
        <v>0</v>
      </c>
      <c r="G162" s="77" t="s">
        <v>6</v>
      </c>
      <c r="H162" s="218"/>
      <c r="I162" s="219"/>
      <c r="J162" s="220"/>
      <c r="K162" s="221"/>
      <c r="L162" s="221"/>
      <c r="M162" s="221"/>
      <c r="N162" s="221"/>
      <c r="O162" s="221"/>
      <c r="P162" s="222"/>
      <c r="Q162" s="19"/>
      <c r="T162" s="34">
        <f t="shared" si="44"/>
        <v>0</v>
      </c>
      <c r="W162" s="283"/>
    </row>
    <row r="163" spans="1:49" s="34" customFormat="1" ht="11.25" customHeight="1" thickBot="1" x14ac:dyDescent="0.3">
      <c r="A163" s="111"/>
      <c r="B163" s="277"/>
      <c r="C163" s="82" t="s">
        <v>135</v>
      </c>
      <c r="D163" s="83">
        <f>IF(D152=0,0,+IF($J152=0,SUM($J153:$J162),0)+IF($K152=0,SUM($K153:$K162),0)+IF($L152=0,SUM($L153:$L162),0)+IF($M152=0,SUM($M153:$M162),0)+IF($N152=0,SUM($N153:$N162),0)+IF($O152=0,SUM($O153:$O162),0)+IF($P152=0,SUM($P153:$P162),0))</f>
        <v>0</v>
      </c>
      <c r="E163" s="84" t="s">
        <v>27</v>
      </c>
      <c r="F163" s="85">
        <f>IF(F152=0,0,+IF($K152=0,SUM($K153:$K162),0)+IF($L152=0,SUM($L153:$L162),0)+IF($M152=0,SUM($M153:$M162),0)+IF($N152=0,SUM($N153:$N162),0)+IF($O152=0,SUM($O153:$O162),0)+IF($P152=0,SUM($P153:$P162),0))</f>
        <v>0</v>
      </c>
      <c r="G163" s="84" t="s">
        <v>27</v>
      </c>
      <c r="H163" s="138"/>
      <c r="I163" s="139"/>
      <c r="J163" s="157"/>
      <c r="K163" s="86"/>
      <c r="L163" s="86"/>
      <c r="M163" s="86"/>
      <c r="N163" s="86"/>
      <c r="O163" s="86"/>
      <c r="P163" s="158"/>
      <c r="Q163" s="19"/>
      <c r="T163" s="34">
        <f t="shared" si="44"/>
        <v>0</v>
      </c>
      <c r="W163" s="284"/>
    </row>
    <row r="164" spans="1:49" s="114" customFormat="1" ht="11.25" customHeight="1" x14ac:dyDescent="0.25">
      <c r="A164" s="111"/>
      <c r="B164" s="273"/>
      <c r="C164" s="271" t="s">
        <v>136</v>
      </c>
      <c r="D164" s="112"/>
      <c r="E164" s="113"/>
      <c r="F164" s="112"/>
      <c r="G164" s="113"/>
      <c r="H164" s="178"/>
      <c r="I164" s="135"/>
      <c r="J164" s="172"/>
      <c r="K164" s="175"/>
      <c r="L164" s="175"/>
      <c r="M164" s="175"/>
      <c r="N164" s="175"/>
      <c r="O164" s="175"/>
      <c r="P164" s="156"/>
      <c r="Q164" s="19"/>
      <c r="R164" s="34"/>
      <c r="S164" s="34"/>
      <c r="T164" s="34">
        <f>B166</f>
        <v>0</v>
      </c>
      <c r="U164" s="34"/>
      <c r="V164" s="34"/>
      <c r="W164" s="282">
        <f>+B166</f>
        <v>0</v>
      </c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</row>
    <row r="165" spans="1:49" s="34" customFormat="1" ht="11.25" customHeight="1" x14ac:dyDescent="0.25">
      <c r="A165" s="111"/>
      <c r="B165" s="274"/>
      <c r="C165" s="272"/>
      <c r="D165" s="17">
        <v>0</v>
      </c>
      <c r="E165" s="191" t="s">
        <v>0</v>
      </c>
      <c r="F165" s="17">
        <v>0</v>
      </c>
      <c r="G165" s="191" t="s">
        <v>0</v>
      </c>
      <c r="H165" s="179">
        <v>0</v>
      </c>
      <c r="I165" s="169">
        <v>0</v>
      </c>
      <c r="J165" s="173">
        <f t="shared" ref="J165:J173" si="45">+H165+I165</f>
        <v>0</v>
      </c>
      <c r="K165" s="176">
        <v>0</v>
      </c>
      <c r="L165" s="176">
        <v>0</v>
      </c>
      <c r="M165" s="176">
        <v>0</v>
      </c>
      <c r="N165" s="176">
        <v>0</v>
      </c>
      <c r="O165" s="176">
        <v>0</v>
      </c>
      <c r="P165" s="170">
        <v>0</v>
      </c>
      <c r="Q165" s="19"/>
      <c r="R165" s="35">
        <f t="shared" ref="R165:R173" si="46">D165+F165-(J165+K165+L165+M165+N165+O165+P165)</f>
        <v>0</v>
      </c>
      <c r="S165" s="36" t="s">
        <v>19</v>
      </c>
      <c r="T165" s="34">
        <f>T164</f>
        <v>0</v>
      </c>
      <c r="U165" s="123">
        <f>+B166</f>
        <v>0</v>
      </c>
      <c r="W165" s="283"/>
    </row>
    <row r="166" spans="1:49" s="34" customFormat="1" ht="11.25" customHeight="1" x14ac:dyDescent="0.25">
      <c r="A166" s="115"/>
      <c r="B166" s="275"/>
      <c r="C166" s="268" t="s">
        <v>133</v>
      </c>
      <c r="D166" s="71"/>
      <c r="E166" s="73" t="s">
        <v>1</v>
      </c>
      <c r="F166" s="71"/>
      <c r="G166" s="73" t="s">
        <v>1</v>
      </c>
      <c r="H166" s="180"/>
      <c r="I166" s="181"/>
      <c r="J166" s="182">
        <f t="shared" si="45"/>
        <v>0</v>
      </c>
      <c r="K166" s="183"/>
      <c r="L166" s="183"/>
      <c r="M166" s="183"/>
      <c r="N166" s="183"/>
      <c r="O166" s="183"/>
      <c r="P166" s="184"/>
      <c r="Q166" s="54"/>
      <c r="R166" s="40">
        <f t="shared" si="46"/>
        <v>0</v>
      </c>
      <c r="S166" s="34" t="s">
        <v>19</v>
      </c>
      <c r="T166" s="34">
        <f t="shared" ref="T166:T176" si="47">T165</f>
        <v>0</v>
      </c>
      <c r="W166" s="283"/>
    </row>
    <row r="167" spans="1:49" s="34" customFormat="1" ht="11.25" customHeight="1" x14ac:dyDescent="0.25">
      <c r="A167" s="111"/>
      <c r="B167" s="276"/>
      <c r="C167" s="269"/>
      <c r="D167" s="71"/>
      <c r="E167" s="73" t="s">
        <v>4</v>
      </c>
      <c r="F167" s="71"/>
      <c r="G167" s="73" t="s">
        <v>4</v>
      </c>
      <c r="H167" s="180"/>
      <c r="I167" s="181"/>
      <c r="J167" s="182">
        <f t="shared" si="45"/>
        <v>0</v>
      </c>
      <c r="K167" s="185"/>
      <c r="L167" s="185"/>
      <c r="M167" s="185"/>
      <c r="N167" s="185"/>
      <c r="O167" s="185"/>
      <c r="P167" s="186"/>
      <c r="Q167" s="19"/>
      <c r="R167" s="40">
        <f t="shared" si="46"/>
        <v>0</v>
      </c>
      <c r="S167" s="34" t="s">
        <v>19</v>
      </c>
      <c r="T167" s="34">
        <f t="shared" si="47"/>
        <v>0</v>
      </c>
      <c r="W167" s="283"/>
    </row>
    <row r="168" spans="1:49" s="34" customFormat="1" ht="11.25" customHeight="1" x14ac:dyDescent="0.25">
      <c r="A168" s="111"/>
      <c r="B168" s="276"/>
      <c r="C168" s="269"/>
      <c r="D168" s="71"/>
      <c r="E168" s="73" t="s">
        <v>3</v>
      </c>
      <c r="F168" s="71"/>
      <c r="G168" s="73" t="s">
        <v>3</v>
      </c>
      <c r="H168" s="187"/>
      <c r="I168" s="181"/>
      <c r="J168" s="182">
        <f t="shared" si="45"/>
        <v>0</v>
      </c>
      <c r="K168" s="183"/>
      <c r="L168" s="183"/>
      <c r="M168" s="183"/>
      <c r="N168" s="183"/>
      <c r="O168" s="183"/>
      <c r="P168" s="184"/>
      <c r="Q168" s="19"/>
      <c r="R168" s="40">
        <f t="shared" si="46"/>
        <v>0</v>
      </c>
      <c r="S168" s="34" t="s">
        <v>19</v>
      </c>
      <c r="T168" s="34">
        <f t="shared" si="47"/>
        <v>0</v>
      </c>
      <c r="W168" s="283"/>
    </row>
    <row r="169" spans="1:49" s="34" customFormat="1" ht="11.25" customHeight="1" x14ac:dyDescent="0.25">
      <c r="A169" s="111"/>
      <c r="B169" s="276"/>
      <c r="C169" s="269"/>
      <c r="D169" s="71"/>
      <c r="E169" s="73" t="s">
        <v>2</v>
      </c>
      <c r="F169" s="71"/>
      <c r="G169" s="73" t="s">
        <v>2</v>
      </c>
      <c r="H169" s="180"/>
      <c r="I169" s="181"/>
      <c r="J169" s="182">
        <f t="shared" si="45"/>
        <v>0</v>
      </c>
      <c r="K169" s="183"/>
      <c r="L169" s="183"/>
      <c r="M169" s="183"/>
      <c r="N169" s="183"/>
      <c r="O169" s="183"/>
      <c r="P169" s="184"/>
      <c r="Q169" s="19"/>
      <c r="R169" s="40">
        <f t="shared" si="46"/>
        <v>0</v>
      </c>
      <c r="S169" s="34" t="s">
        <v>19</v>
      </c>
      <c r="T169" s="34">
        <f t="shared" si="47"/>
        <v>0</v>
      </c>
      <c r="W169" s="283"/>
    </row>
    <row r="170" spans="1:49" s="34" customFormat="1" ht="11.25" customHeight="1" x14ac:dyDescent="0.25">
      <c r="A170" s="111"/>
      <c r="B170" s="276"/>
      <c r="C170" s="269"/>
      <c r="D170" s="71"/>
      <c r="E170" s="73" t="s">
        <v>5</v>
      </c>
      <c r="F170" s="71"/>
      <c r="G170" s="73" t="s">
        <v>5</v>
      </c>
      <c r="H170" s="180"/>
      <c r="I170" s="181"/>
      <c r="J170" s="182">
        <f t="shared" si="45"/>
        <v>0</v>
      </c>
      <c r="K170" s="183"/>
      <c r="L170" s="183"/>
      <c r="M170" s="183"/>
      <c r="N170" s="183"/>
      <c r="O170" s="183"/>
      <c r="P170" s="184"/>
      <c r="Q170" s="19"/>
      <c r="R170" s="40">
        <f t="shared" si="46"/>
        <v>0</v>
      </c>
      <c r="S170" s="34" t="s">
        <v>19</v>
      </c>
      <c r="T170" s="34">
        <f t="shared" si="47"/>
        <v>0</v>
      </c>
      <c r="W170" s="283"/>
    </row>
    <row r="171" spans="1:49" s="34" customFormat="1" ht="11.25" customHeight="1" x14ac:dyDescent="0.25">
      <c r="A171" s="111"/>
      <c r="B171" s="276"/>
      <c r="C171" s="269"/>
      <c r="D171" s="71"/>
      <c r="E171" s="73" t="s">
        <v>8</v>
      </c>
      <c r="F171" s="71"/>
      <c r="G171" s="73" t="s">
        <v>8</v>
      </c>
      <c r="H171" s="180"/>
      <c r="I171" s="181"/>
      <c r="J171" s="182">
        <f t="shared" si="45"/>
        <v>0</v>
      </c>
      <c r="K171" s="183"/>
      <c r="L171" s="183"/>
      <c r="M171" s="183"/>
      <c r="N171" s="183"/>
      <c r="O171" s="183"/>
      <c r="P171" s="184"/>
      <c r="Q171" s="19"/>
      <c r="R171" s="40">
        <f t="shared" si="46"/>
        <v>0</v>
      </c>
      <c r="S171" s="1" t="s">
        <v>19</v>
      </c>
      <c r="T171" s="34">
        <f t="shared" si="47"/>
        <v>0</v>
      </c>
      <c r="W171" s="283"/>
    </row>
    <row r="172" spans="1:49" s="34" customFormat="1" ht="11.25" customHeight="1" x14ac:dyDescent="0.25">
      <c r="A172" s="111"/>
      <c r="B172" s="276"/>
      <c r="C172" s="269"/>
      <c r="D172" s="71"/>
      <c r="E172" s="73" t="s">
        <v>7</v>
      </c>
      <c r="F172" s="71"/>
      <c r="G172" s="73" t="s">
        <v>7</v>
      </c>
      <c r="H172" s="180"/>
      <c r="I172" s="181"/>
      <c r="J172" s="182">
        <f t="shared" si="45"/>
        <v>0</v>
      </c>
      <c r="K172" s="183"/>
      <c r="L172" s="183"/>
      <c r="M172" s="183"/>
      <c r="N172" s="183"/>
      <c r="O172" s="183"/>
      <c r="P172" s="184"/>
      <c r="Q172" s="19"/>
      <c r="R172" s="40">
        <f t="shared" si="46"/>
        <v>0</v>
      </c>
      <c r="S172" s="34" t="s">
        <v>19</v>
      </c>
      <c r="T172" s="34">
        <f t="shared" si="47"/>
        <v>0</v>
      </c>
      <c r="W172" s="283"/>
    </row>
    <row r="173" spans="1:49" s="34" customFormat="1" ht="11.25" customHeight="1" x14ac:dyDescent="0.25">
      <c r="A173" s="111"/>
      <c r="B173" s="276"/>
      <c r="C173" s="268" t="s">
        <v>134</v>
      </c>
      <c r="D173" s="230"/>
      <c r="E173" s="77" t="s">
        <v>9</v>
      </c>
      <c r="F173" s="231"/>
      <c r="G173" s="77" t="s">
        <v>9</v>
      </c>
      <c r="H173" s="188"/>
      <c r="I173" s="217"/>
      <c r="J173" s="189">
        <f t="shared" si="45"/>
        <v>0</v>
      </c>
      <c r="K173" s="190"/>
      <c r="L173" s="190"/>
      <c r="M173" s="190"/>
      <c r="N173" s="190"/>
      <c r="O173" s="190"/>
      <c r="P173" s="237"/>
      <c r="Q173" s="19"/>
      <c r="R173" s="40">
        <f t="shared" si="46"/>
        <v>0</v>
      </c>
      <c r="S173" s="34" t="s">
        <v>19</v>
      </c>
      <c r="T173" s="34">
        <f t="shared" si="47"/>
        <v>0</v>
      </c>
      <c r="W173" s="283"/>
    </row>
    <row r="174" spans="1:49" s="34" customFormat="1" ht="11.25" customHeight="1" x14ac:dyDescent="0.25">
      <c r="A174" s="111"/>
      <c r="B174" s="276"/>
      <c r="C174" s="269"/>
      <c r="D174" s="71"/>
      <c r="E174" s="73" t="s">
        <v>122</v>
      </c>
      <c r="F174" s="71"/>
      <c r="G174" s="73" t="s">
        <v>122</v>
      </c>
      <c r="H174" s="232"/>
      <c r="I174" s="233"/>
      <c r="J174" s="234"/>
      <c r="K174" s="235"/>
      <c r="L174" s="235"/>
      <c r="M174" s="235"/>
      <c r="N174" s="235"/>
      <c r="O174" s="235"/>
      <c r="P174" s="236"/>
      <c r="Q174" s="19"/>
      <c r="R174" s="40"/>
      <c r="T174" s="34">
        <f t="shared" si="47"/>
        <v>0</v>
      </c>
      <c r="W174" s="283"/>
    </row>
    <row r="175" spans="1:49" s="34" customFormat="1" ht="11.25" customHeight="1" x14ac:dyDescent="0.25">
      <c r="A175" s="111"/>
      <c r="B175" s="276"/>
      <c r="C175" s="270"/>
      <c r="D175" s="78">
        <f>D165-SUM(D166:D174)</f>
        <v>0</v>
      </c>
      <c r="E175" s="77" t="s">
        <v>6</v>
      </c>
      <c r="F175" s="78">
        <f>F165-SUM(F166:F174)</f>
        <v>0</v>
      </c>
      <c r="G175" s="77" t="s">
        <v>6</v>
      </c>
      <c r="H175" s="218"/>
      <c r="I175" s="219"/>
      <c r="J175" s="220"/>
      <c r="K175" s="221"/>
      <c r="L175" s="221"/>
      <c r="M175" s="221"/>
      <c r="N175" s="221"/>
      <c r="O175" s="221"/>
      <c r="P175" s="222"/>
      <c r="Q175" s="19"/>
      <c r="T175" s="34">
        <f t="shared" si="47"/>
        <v>0</v>
      </c>
      <c r="W175" s="283"/>
    </row>
    <row r="176" spans="1:49" s="34" customFormat="1" ht="11.25" customHeight="1" thickBot="1" x14ac:dyDescent="0.3">
      <c r="A176" s="111"/>
      <c r="B176" s="277"/>
      <c r="C176" s="82" t="s">
        <v>135</v>
      </c>
      <c r="D176" s="83">
        <f>IF(D165=0,0,+IF($J165=0,SUM($J166:$J175),0)+IF($K165=0,SUM($K166:$K175),0)+IF($L165=0,SUM($L166:$L175),0)+IF($M165=0,SUM($M166:$M175),0)+IF($N165=0,SUM($N166:$N175),0)+IF($O165=0,SUM($O166:$O175),0)+IF($P165=0,SUM($P166:$P175),0))</f>
        <v>0</v>
      </c>
      <c r="E176" s="84" t="s">
        <v>27</v>
      </c>
      <c r="F176" s="85">
        <f>IF(F165=0,0,+IF($K165=0,SUM($K166:$K175),0)+IF($L165=0,SUM($L166:$L175),0)+IF($M165=0,SUM($M166:$M175),0)+IF($N165=0,SUM($N166:$N175),0)+IF($O165=0,SUM($O166:$O175),0)+IF($P165=0,SUM($P166:$P175),0))</f>
        <v>0</v>
      </c>
      <c r="G176" s="84" t="s">
        <v>27</v>
      </c>
      <c r="H176" s="138"/>
      <c r="I176" s="139"/>
      <c r="J176" s="157"/>
      <c r="K176" s="86"/>
      <c r="L176" s="86"/>
      <c r="M176" s="86"/>
      <c r="N176" s="86"/>
      <c r="O176" s="86"/>
      <c r="P176" s="158"/>
      <c r="Q176" s="19"/>
      <c r="T176" s="34">
        <f t="shared" si="47"/>
        <v>0</v>
      </c>
      <c r="W176" s="284"/>
    </row>
    <row r="177" spans="1:49" s="114" customFormat="1" ht="11.25" customHeight="1" x14ac:dyDescent="0.25">
      <c r="A177" s="111"/>
      <c r="B177" s="273"/>
      <c r="C177" s="271" t="s">
        <v>136</v>
      </c>
      <c r="D177" s="112"/>
      <c r="E177" s="113"/>
      <c r="F177" s="112"/>
      <c r="G177" s="113"/>
      <c r="H177" s="178"/>
      <c r="I177" s="135"/>
      <c r="J177" s="172"/>
      <c r="K177" s="175"/>
      <c r="L177" s="175"/>
      <c r="M177" s="175"/>
      <c r="N177" s="175"/>
      <c r="O177" s="175"/>
      <c r="P177" s="156"/>
      <c r="Q177" s="19"/>
      <c r="R177" s="34"/>
      <c r="S177" s="34"/>
      <c r="T177" s="34">
        <f>B179</f>
        <v>0</v>
      </c>
      <c r="U177" s="34"/>
      <c r="V177" s="34"/>
      <c r="W177" s="282">
        <f>+B179</f>
        <v>0</v>
      </c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</row>
    <row r="178" spans="1:49" s="34" customFormat="1" ht="11.25" customHeight="1" x14ac:dyDescent="0.25">
      <c r="A178" s="111"/>
      <c r="B178" s="274"/>
      <c r="C178" s="272"/>
      <c r="D178" s="17">
        <v>0</v>
      </c>
      <c r="E178" s="191" t="s">
        <v>0</v>
      </c>
      <c r="F178" s="17">
        <v>0</v>
      </c>
      <c r="G178" s="191" t="s">
        <v>0</v>
      </c>
      <c r="H178" s="179">
        <v>0</v>
      </c>
      <c r="I178" s="169">
        <v>0</v>
      </c>
      <c r="J178" s="173">
        <f t="shared" ref="J178:J186" si="48">+H178+I178</f>
        <v>0</v>
      </c>
      <c r="K178" s="176">
        <v>0</v>
      </c>
      <c r="L178" s="176">
        <v>0</v>
      </c>
      <c r="M178" s="176">
        <v>0</v>
      </c>
      <c r="N178" s="176">
        <v>0</v>
      </c>
      <c r="O178" s="176">
        <v>0</v>
      </c>
      <c r="P178" s="170">
        <v>0</v>
      </c>
      <c r="Q178" s="19"/>
      <c r="R178" s="35">
        <f t="shared" ref="R178:R186" si="49">D178+F178-(J178+K178+L178+M178+N178+O178+P178)</f>
        <v>0</v>
      </c>
      <c r="S178" s="36" t="s">
        <v>19</v>
      </c>
      <c r="T178" s="34">
        <f>T177</f>
        <v>0</v>
      </c>
      <c r="U178" s="123">
        <f>+B179</f>
        <v>0</v>
      </c>
      <c r="W178" s="283"/>
    </row>
    <row r="179" spans="1:49" s="34" customFormat="1" ht="11.25" customHeight="1" x14ac:dyDescent="0.25">
      <c r="A179" s="115"/>
      <c r="B179" s="275"/>
      <c r="C179" s="268" t="s">
        <v>133</v>
      </c>
      <c r="D179" s="71"/>
      <c r="E179" s="73" t="s">
        <v>1</v>
      </c>
      <c r="F179" s="71"/>
      <c r="G179" s="73" t="s">
        <v>1</v>
      </c>
      <c r="H179" s="180"/>
      <c r="I179" s="181"/>
      <c r="J179" s="182">
        <f t="shared" si="48"/>
        <v>0</v>
      </c>
      <c r="K179" s="183"/>
      <c r="L179" s="183"/>
      <c r="M179" s="183"/>
      <c r="N179" s="183"/>
      <c r="O179" s="183"/>
      <c r="P179" s="184"/>
      <c r="Q179" s="54"/>
      <c r="R179" s="40">
        <f t="shared" si="49"/>
        <v>0</v>
      </c>
      <c r="S179" s="34" t="s">
        <v>19</v>
      </c>
      <c r="T179" s="34">
        <f t="shared" ref="T179:T189" si="50">T178</f>
        <v>0</v>
      </c>
      <c r="W179" s="283"/>
    </row>
    <row r="180" spans="1:49" s="34" customFormat="1" ht="11.25" customHeight="1" x14ac:dyDescent="0.25">
      <c r="A180" s="111"/>
      <c r="B180" s="276"/>
      <c r="C180" s="269"/>
      <c r="D180" s="71"/>
      <c r="E180" s="73" t="s">
        <v>4</v>
      </c>
      <c r="F180" s="71"/>
      <c r="G180" s="73" t="s">
        <v>4</v>
      </c>
      <c r="H180" s="180"/>
      <c r="I180" s="181"/>
      <c r="J180" s="182">
        <f t="shared" si="48"/>
        <v>0</v>
      </c>
      <c r="K180" s="185"/>
      <c r="L180" s="185"/>
      <c r="M180" s="185"/>
      <c r="N180" s="185"/>
      <c r="O180" s="185"/>
      <c r="P180" s="186"/>
      <c r="Q180" s="19"/>
      <c r="R180" s="40">
        <f t="shared" si="49"/>
        <v>0</v>
      </c>
      <c r="S180" s="34" t="s">
        <v>19</v>
      </c>
      <c r="T180" s="34">
        <f t="shared" si="50"/>
        <v>0</v>
      </c>
      <c r="W180" s="283"/>
    </row>
    <row r="181" spans="1:49" s="34" customFormat="1" ht="11.25" customHeight="1" x14ac:dyDescent="0.25">
      <c r="A181" s="111"/>
      <c r="B181" s="276"/>
      <c r="C181" s="269"/>
      <c r="D181" s="71"/>
      <c r="E181" s="73" t="s">
        <v>3</v>
      </c>
      <c r="F181" s="71"/>
      <c r="G181" s="73" t="s">
        <v>3</v>
      </c>
      <c r="H181" s="187"/>
      <c r="I181" s="181"/>
      <c r="J181" s="182">
        <f t="shared" si="48"/>
        <v>0</v>
      </c>
      <c r="K181" s="183"/>
      <c r="L181" s="183"/>
      <c r="M181" s="183"/>
      <c r="N181" s="183"/>
      <c r="O181" s="183"/>
      <c r="P181" s="184"/>
      <c r="Q181" s="19"/>
      <c r="R181" s="40">
        <f t="shared" si="49"/>
        <v>0</v>
      </c>
      <c r="S181" s="34" t="s">
        <v>19</v>
      </c>
      <c r="T181" s="34">
        <f t="shared" si="50"/>
        <v>0</v>
      </c>
      <c r="W181" s="283"/>
    </row>
    <row r="182" spans="1:49" s="34" customFormat="1" ht="11.25" customHeight="1" x14ac:dyDescent="0.25">
      <c r="A182" s="111"/>
      <c r="B182" s="276"/>
      <c r="C182" s="269"/>
      <c r="D182" s="71"/>
      <c r="E182" s="73" t="s">
        <v>2</v>
      </c>
      <c r="F182" s="71"/>
      <c r="G182" s="73" t="s">
        <v>2</v>
      </c>
      <c r="H182" s="180"/>
      <c r="I182" s="181"/>
      <c r="J182" s="182">
        <f t="shared" si="48"/>
        <v>0</v>
      </c>
      <c r="K182" s="183"/>
      <c r="L182" s="183"/>
      <c r="M182" s="183"/>
      <c r="N182" s="183"/>
      <c r="O182" s="183"/>
      <c r="P182" s="184"/>
      <c r="Q182" s="19"/>
      <c r="R182" s="40">
        <f t="shared" si="49"/>
        <v>0</v>
      </c>
      <c r="S182" s="34" t="s">
        <v>19</v>
      </c>
      <c r="T182" s="34">
        <f t="shared" si="50"/>
        <v>0</v>
      </c>
      <c r="W182" s="283"/>
    </row>
    <row r="183" spans="1:49" s="34" customFormat="1" ht="11.25" customHeight="1" x14ac:dyDescent="0.25">
      <c r="A183" s="111"/>
      <c r="B183" s="276"/>
      <c r="C183" s="269"/>
      <c r="D183" s="71"/>
      <c r="E183" s="73" t="s">
        <v>5</v>
      </c>
      <c r="F183" s="71"/>
      <c r="G183" s="73" t="s">
        <v>5</v>
      </c>
      <c r="H183" s="180"/>
      <c r="I183" s="181"/>
      <c r="J183" s="182">
        <f t="shared" si="48"/>
        <v>0</v>
      </c>
      <c r="K183" s="183"/>
      <c r="L183" s="183"/>
      <c r="M183" s="183"/>
      <c r="N183" s="183"/>
      <c r="O183" s="183"/>
      <c r="P183" s="184"/>
      <c r="Q183" s="19"/>
      <c r="R183" s="40">
        <f t="shared" si="49"/>
        <v>0</v>
      </c>
      <c r="S183" s="34" t="s">
        <v>19</v>
      </c>
      <c r="T183" s="34">
        <f t="shared" si="50"/>
        <v>0</v>
      </c>
      <c r="W183" s="283"/>
    </row>
    <row r="184" spans="1:49" s="34" customFormat="1" ht="11.25" customHeight="1" x14ac:dyDescent="0.25">
      <c r="A184" s="111"/>
      <c r="B184" s="276"/>
      <c r="C184" s="269"/>
      <c r="D184" s="71"/>
      <c r="E184" s="73" t="s">
        <v>8</v>
      </c>
      <c r="F184" s="71"/>
      <c r="G184" s="73" t="s">
        <v>8</v>
      </c>
      <c r="H184" s="180"/>
      <c r="I184" s="181"/>
      <c r="J184" s="182">
        <f t="shared" si="48"/>
        <v>0</v>
      </c>
      <c r="K184" s="183"/>
      <c r="L184" s="183"/>
      <c r="M184" s="183"/>
      <c r="N184" s="183"/>
      <c r="O184" s="183"/>
      <c r="P184" s="184"/>
      <c r="Q184" s="19"/>
      <c r="R184" s="40">
        <f t="shared" si="49"/>
        <v>0</v>
      </c>
      <c r="S184" s="1" t="s">
        <v>19</v>
      </c>
      <c r="T184" s="34">
        <f t="shared" si="50"/>
        <v>0</v>
      </c>
      <c r="W184" s="283"/>
    </row>
    <row r="185" spans="1:49" s="34" customFormat="1" ht="11.25" customHeight="1" x14ac:dyDescent="0.25">
      <c r="A185" s="111"/>
      <c r="B185" s="276"/>
      <c r="C185" s="269"/>
      <c r="D185" s="71"/>
      <c r="E185" s="73" t="s">
        <v>7</v>
      </c>
      <c r="F185" s="71"/>
      <c r="G185" s="73" t="s">
        <v>7</v>
      </c>
      <c r="H185" s="180"/>
      <c r="I185" s="181"/>
      <c r="J185" s="182">
        <f t="shared" si="48"/>
        <v>0</v>
      </c>
      <c r="K185" s="183"/>
      <c r="L185" s="183"/>
      <c r="M185" s="183"/>
      <c r="N185" s="183"/>
      <c r="O185" s="183"/>
      <c r="P185" s="184"/>
      <c r="Q185" s="19"/>
      <c r="R185" s="40">
        <f t="shared" si="49"/>
        <v>0</v>
      </c>
      <c r="S185" s="34" t="s">
        <v>19</v>
      </c>
      <c r="T185" s="34">
        <f t="shared" si="50"/>
        <v>0</v>
      </c>
      <c r="W185" s="283"/>
    </row>
    <row r="186" spans="1:49" s="34" customFormat="1" ht="11.25" customHeight="1" x14ac:dyDescent="0.25">
      <c r="A186" s="111"/>
      <c r="B186" s="276"/>
      <c r="C186" s="268" t="s">
        <v>134</v>
      </c>
      <c r="D186" s="230"/>
      <c r="E186" s="77" t="s">
        <v>9</v>
      </c>
      <c r="F186" s="231"/>
      <c r="G186" s="77" t="s">
        <v>9</v>
      </c>
      <c r="H186" s="188"/>
      <c r="I186" s="217"/>
      <c r="J186" s="189">
        <f t="shared" si="48"/>
        <v>0</v>
      </c>
      <c r="K186" s="190"/>
      <c r="L186" s="190"/>
      <c r="M186" s="190"/>
      <c r="N186" s="190"/>
      <c r="O186" s="190"/>
      <c r="P186" s="184"/>
      <c r="Q186" s="19"/>
      <c r="R186" s="40">
        <f t="shared" si="49"/>
        <v>0</v>
      </c>
      <c r="S186" s="34" t="s">
        <v>19</v>
      </c>
      <c r="T186" s="34">
        <f t="shared" si="50"/>
        <v>0</v>
      </c>
      <c r="W186" s="283"/>
    </row>
    <row r="187" spans="1:49" s="34" customFormat="1" ht="11.25" customHeight="1" x14ac:dyDescent="0.25">
      <c r="A187" s="111"/>
      <c r="B187" s="276"/>
      <c r="C187" s="269"/>
      <c r="D187" s="71"/>
      <c r="E187" s="73" t="s">
        <v>122</v>
      </c>
      <c r="F187" s="71"/>
      <c r="G187" s="73" t="s">
        <v>122</v>
      </c>
      <c r="H187" s="232"/>
      <c r="I187" s="233"/>
      <c r="J187" s="234"/>
      <c r="K187" s="235"/>
      <c r="L187" s="235"/>
      <c r="M187" s="235"/>
      <c r="N187" s="235"/>
      <c r="O187" s="235"/>
      <c r="P187" s="236"/>
      <c r="Q187" s="19"/>
      <c r="R187" s="40"/>
      <c r="T187" s="34">
        <f t="shared" si="50"/>
        <v>0</v>
      </c>
      <c r="W187" s="283"/>
    </row>
    <row r="188" spans="1:49" s="34" customFormat="1" ht="11.25" customHeight="1" x14ac:dyDescent="0.25">
      <c r="A188" s="111"/>
      <c r="B188" s="276"/>
      <c r="C188" s="270"/>
      <c r="D188" s="78">
        <f>D178-SUM(D179:D187)</f>
        <v>0</v>
      </c>
      <c r="E188" s="77" t="s">
        <v>6</v>
      </c>
      <c r="F188" s="78">
        <f>F178-SUM(F179:F187)</f>
        <v>0</v>
      </c>
      <c r="G188" s="77" t="s">
        <v>6</v>
      </c>
      <c r="H188" s="218"/>
      <c r="I188" s="219"/>
      <c r="J188" s="220"/>
      <c r="K188" s="221"/>
      <c r="L188" s="221"/>
      <c r="M188" s="221"/>
      <c r="N188" s="221"/>
      <c r="O188" s="221"/>
      <c r="P188" s="222"/>
      <c r="Q188" s="19"/>
      <c r="T188" s="34">
        <f t="shared" si="50"/>
        <v>0</v>
      </c>
      <c r="W188" s="283"/>
    </row>
    <row r="189" spans="1:49" s="34" customFormat="1" ht="11.25" customHeight="1" thickBot="1" x14ac:dyDescent="0.3">
      <c r="A189" s="111"/>
      <c r="B189" s="277"/>
      <c r="C189" s="82" t="s">
        <v>135</v>
      </c>
      <c r="D189" s="83">
        <f>IF(D178=0,0,+IF($J178=0,SUM($J179:$J188),0)+IF($K178=0,SUM($K179:$K188),0)+IF($L178=0,SUM($L179:$L188),0)+IF($M178=0,SUM($M179:$M188),0)+IF($N178=0,SUM($N179:$N188),0)+IF($O178=0,SUM($O179:$O188),0)+IF($P178=0,SUM($P179:$P188),0))</f>
        <v>0</v>
      </c>
      <c r="E189" s="84" t="s">
        <v>27</v>
      </c>
      <c r="F189" s="85">
        <f>IF(F178=0,0,+IF($K178=0,SUM($K179:$K188),0)+IF($L178=0,SUM($L179:$L188),0)+IF($M178=0,SUM($M179:$M188),0)+IF($N178=0,SUM($N179:$N188),0)+IF($O178=0,SUM($O179:$O188),0)+IF($P178=0,SUM($P179:$P188),0))</f>
        <v>0</v>
      </c>
      <c r="G189" s="84" t="s">
        <v>27</v>
      </c>
      <c r="H189" s="138"/>
      <c r="I189" s="139"/>
      <c r="J189" s="157"/>
      <c r="K189" s="86"/>
      <c r="L189" s="86"/>
      <c r="M189" s="86"/>
      <c r="N189" s="86"/>
      <c r="O189" s="86"/>
      <c r="P189" s="158"/>
      <c r="Q189" s="19"/>
      <c r="T189" s="34">
        <f t="shared" si="50"/>
        <v>0</v>
      </c>
      <c r="W189" s="284"/>
    </row>
    <row r="190" spans="1:49" s="114" customFormat="1" ht="11.25" customHeight="1" x14ac:dyDescent="0.25">
      <c r="A190" s="111"/>
      <c r="B190" s="273"/>
      <c r="C190" s="271" t="s">
        <v>136</v>
      </c>
      <c r="D190" s="112"/>
      <c r="E190" s="113"/>
      <c r="F190" s="112"/>
      <c r="G190" s="113"/>
      <c r="H190" s="178"/>
      <c r="I190" s="135"/>
      <c r="J190" s="172"/>
      <c r="K190" s="175"/>
      <c r="L190" s="175"/>
      <c r="M190" s="175"/>
      <c r="N190" s="175"/>
      <c r="O190" s="175"/>
      <c r="P190" s="156"/>
      <c r="Q190" s="19"/>
      <c r="R190" s="34"/>
      <c r="S190" s="34"/>
      <c r="T190" s="34">
        <f>B192</f>
        <v>0</v>
      </c>
      <c r="U190" s="34"/>
      <c r="V190" s="34"/>
      <c r="W190" s="282">
        <f>+B192</f>
        <v>0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</row>
    <row r="191" spans="1:49" s="34" customFormat="1" ht="11.25" customHeight="1" x14ac:dyDescent="0.25">
      <c r="A191" s="111"/>
      <c r="B191" s="274"/>
      <c r="C191" s="272"/>
      <c r="D191" s="17">
        <v>0</v>
      </c>
      <c r="E191" s="191" t="s">
        <v>0</v>
      </c>
      <c r="F191" s="17">
        <v>0</v>
      </c>
      <c r="G191" s="191" t="s">
        <v>0</v>
      </c>
      <c r="H191" s="179">
        <v>0</v>
      </c>
      <c r="I191" s="169">
        <v>0</v>
      </c>
      <c r="J191" s="173">
        <f t="shared" ref="J191:J199" si="51">+H191+I191</f>
        <v>0</v>
      </c>
      <c r="K191" s="176">
        <v>0</v>
      </c>
      <c r="L191" s="176">
        <v>0</v>
      </c>
      <c r="M191" s="176">
        <v>0</v>
      </c>
      <c r="N191" s="176">
        <v>0</v>
      </c>
      <c r="O191" s="176">
        <v>0</v>
      </c>
      <c r="P191" s="170">
        <v>0</v>
      </c>
      <c r="Q191" s="19"/>
      <c r="R191" s="35">
        <f t="shared" ref="R191:R199" si="52">D191+F191-(J191+K191+L191+M191+N191+O191+P191)</f>
        <v>0</v>
      </c>
      <c r="S191" s="36" t="s">
        <v>19</v>
      </c>
      <c r="T191" s="34">
        <f>T190</f>
        <v>0</v>
      </c>
      <c r="U191" s="123">
        <f>+B192</f>
        <v>0</v>
      </c>
      <c r="W191" s="283"/>
    </row>
    <row r="192" spans="1:49" s="34" customFormat="1" ht="11.25" customHeight="1" x14ac:dyDescent="0.25">
      <c r="A192" s="115"/>
      <c r="B192" s="275"/>
      <c r="C192" s="268" t="s">
        <v>133</v>
      </c>
      <c r="D192" s="71"/>
      <c r="E192" s="73" t="s">
        <v>1</v>
      </c>
      <c r="F192" s="71"/>
      <c r="G192" s="73" t="s">
        <v>1</v>
      </c>
      <c r="H192" s="180"/>
      <c r="I192" s="181"/>
      <c r="J192" s="182">
        <f t="shared" si="51"/>
        <v>0</v>
      </c>
      <c r="K192" s="183"/>
      <c r="L192" s="183"/>
      <c r="M192" s="183"/>
      <c r="N192" s="183"/>
      <c r="O192" s="183"/>
      <c r="P192" s="184"/>
      <c r="Q192" s="54"/>
      <c r="R192" s="40">
        <f t="shared" si="52"/>
        <v>0</v>
      </c>
      <c r="S192" s="34" t="s">
        <v>19</v>
      </c>
      <c r="T192" s="34">
        <f t="shared" ref="T192:T202" si="53">T191</f>
        <v>0</v>
      </c>
      <c r="W192" s="283"/>
    </row>
    <row r="193" spans="1:49" s="34" customFormat="1" ht="11.25" customHeight="1" x14ac:dyDescent="0.25">
      <c r="A193" s="111"/>
      <c r="B193" s="276"/>
      <c r="C193" s="269"/>
      <c r="D193" s="71"/>
      <c r="E193" s="73" t="s">
        <v>4</v>
      </c>
      <c r="F193" s="71"/>
      <c r="G193" s="73" t="s">
        <v>4</v>
      </c>
      <c r="H193" s="180"/>
      <c r="I193" s="181"/>
      <c r="J193" s="182">
        <f t="shared" si="51"/>
        <v>0</v>
      </c>
      <c r="K193" s="185"/>
      <c r="L193" s="185"/>
      <c r="M193" s="185"/>
      <c r="N193" s="185"/>
      <c r="O193" s="185"/>
      <c r="P193" s="186"/>
      <c r="Q193" s="19"/>
      <c r="R193" s="40">
        <f t="shared" si="52"/>
        <v>0</v>
      </c>
      <c r="S193" s="34" t="s">
        <v>19</v>
      </c>
      <c r="T193" s="34">
        <f t="shared" si="53"/>
        <v>0</v>
      </c>
      <c r="W193" s="283"/>
    </row>
    <row r="194" spans="1:49" s="34" customFormat="1" ht="11.25" customHeight="1" x14ac:dyDescent="0.25">
      <c r="A194" s="111"/>
      <c r="B194" s="276"/>
      <c r="C194" s="269"/>
      <c r="D194" s="71"/>
      <c r="E194" s="73" t="s">
        <v>3</v>
      </c>
      <c r="F194" s="71"/>
      <c r="G194" s="73" t="s">
        <v>3</v>
      </c>
      <c r="H194" s="187"/>
      <c r="I194" s="181"/>
      <c r="J194" s="182">
        <f t="shared" si="51"/>
        <v>0</v>
      </c>
      <c r="K194" s="183"/>
      <c r="L194" s="183"/>
      <c r="M194" s="183"/>
      <c r="N194" s="183"/>
      <c r="O194" s="183"/>
      <c r="P194" s="184"/>
      <c r="Q194" s="19"/>
      <c r="R194" s="40">
        <f t="shared" si="52"/>
        <v>0</v>
      </c>
      <c r="S194" s="34" t="s">
        <v>19</v>
      </c>
      <c r="T194" s="34">
        <f t="shared" si="53"/>
        <v>0</v>
      </c>
      <c r="W194" s="283"/>
    </row>
    <row r="195" spans="1:49" s="34" customFormat="1" ht="11.25" customHeight="1" x14ac:dyDescent="0.25">
      <c r="A195" s="111"/>
      <c r="B195" s="276"/>
      <c r="C195" s="269"/>
      <c r="D195" s="71"/>
      <c r="E195" s="73" t="s">
        <v>2</v>
      </c>
      <c r="F195" s="71"/>
      <c r="G195" s="73" t="s">
        <v>2</v>
      </c>
      <c r="H195" s="180"/>
      <c r="I195" s="181"/>
      <c r="J195" s="182">
        <f t="shared" si="51"/>
        <v>0</v>
      </c>
      <c r="K195" s="183"/>
      <c r="L195" s="183"/>
      <c r="M195" s="183"/>
      <c r="N195" s="183"/>
      <c r="O195" s="183"/>
      <c r="P195" s="184"/>
      <c r="Q195" s="19"/>
      <c r="R195" s="40">
        <f t="shared" si="52"/>
        <v>0</v>
      </c>
      <c r="S195" s="34" t="s">
        <v>19</v>
      </c>
      <c r="T195" s="34">
        <f t="shared" si="53"/>
        <v>0</v>
      </c>
      <c r="W195" s="283"/>
    </row>
    <row r="196" spans="1:49" s="34" customFormat="1" ht="11.25" customHeight="1" x14ac:dyDescent="0.25">
      <c r="A196" s="111"/>
      <c r="B196" s="276"/>
      <c r="C196" s="269"/>
      <c r="D196" s="71"/>
      <c r="E196" s="73" t="s">
        <v>5</v>
      </c>
      <c r="F196" s="71"/>
      <c r="G196" s="73" t="s">
        <v>5</v>
      </c>
      <c r="H196" s="180"/>
      <c r="I196" s="181"/>
      <c r="J196" s="182">
        <f t="shared" si="51"/>
        <v>0</v>
      </c>
      <c r="K196" s="183"/>
      <c r="L196" s="183"/>
      <c r="M196" s="183"/>
      <c r="N196" s="183"/>
      <c r="O196" s="183"/>
      <c r="P196" s="184"/>
      <c r="Q196" s="19"/>
      <c r="R196" s="40">
        <f t="shared" si="52"/>
        <v>0</v>
      </c>
      <c r="S196" s="34" t="s">
        <v>19</v>
      </c>
      <c r="T196" s="34">
        <f t="shared" si="53"/>
        <v>0</v>
      </c>
      <c r="W196" s="283"/>
    </row>
    <row r="197" spans="1:49" s="34" customFormat="1" ht="11.25" customHeight="1" x14ac:dyDescent="0.25">
      <c r="A197" s="111"/>
      <c r="B197" s="276"/>
      <c r="C197" s="269"/>
      <c r="D197" s="71"/>
      <c r="E197" s="73" t="s">
        <v>8</v>
      </c>
      <c r="F197" s="71"/>
      <c r="G197" s="73" t="s">
        <v>8</v>
      </c>
      <c r="H197" s="180"/>
      <c r="I197" s="181"/>
      <c r="J197" s="182">
        <f t="shared" si="51"/>
        <v>0</v>
      </c>
      <c r="K197" s="183"/>
      <c r="L197" s="183"/>
      <c r="M197" s="183"/>
      <c r="N197" s="183"/>
      <c r="O197" s="183"/>
      <c r="P197" s="184"/>
      <c r="Q197" s="19"/>
      <c r="R197" s="40">
        <f t="shared" si="52"/>
        <v>0</v>
      </c>
      <c r="S197" s="1" t="s">
        <v>19</v>
      </c>
      <c r="T197" s="34">
        <f t="shared" si="53"/>
        <v>0</v>
      </c>
      <c r="W197" s="283"/>
    </row>
    <row r="198" spans="1:49" s="34" customFormat="1" ht="11.25" customHeight="1" x14ac:dyDescent="0.25">
      <c r="A198" s="111"/>
      <c r="B198" s="276"/>
      <c r="C198" s="269"/>
      <c r="D198" s="71"/>
      <c r="E198" s="73" t="s">
        <v>7</v>
      </c>
      <c r="F198" s="71"/>
      <c r="G198" s="73" t="s">
        <v>7</v>
      </c>
      <c r="H198" s="180"/>
      <c r="I198" s="181"/>
      <c r="J198" s="182">
        <f t="shared" si="51"/>
        <v>0</v>
      </c>
      <c r="K198" s="183"/>
      <c r="L198" s="183"/>
      <c r="M198" s="183"/>
      <c r="N198" s="183"/>
      <c r="O198" s="183"/>
      <c r="P198" s="184"/>
      <c r="Q198" s="19"/>
      <c r="R198" s="40">
        <f t="shared" si="52"/>
        <v>0</v>
      </c>
      <c r="S198" s="34" t="s">
        <v>19</v>
      </c>
      <c r="T198" s="34">
        <f t="shared" si="53"/>
        <v>0</v>
      </c>
      <c r="W198" s="283"/>
    </row>
    <row r="199" spans="1:49" s="34" customFormat="1" ht="11.25" customHeight="1" x14ac:dyDescent="0.25">
      <c r="A199" s="111"/>
      <c r="B199" s="276"/>
      <c r="C199" s="268" t="s">
        <v>134</v>
      </c>
      <c r="D199" s="230"/>
      <c r="E199" s="77" t="s">
        <v>9</v>
      </c>
      <c r="F199" s="231"/>
      <c r="G199" s="77" t="s">
        <v>9</v>
      </c>
      <c r="H199" s="188"/>
      <c r="I199" s="181"/>
      <c r="J199" s="189">
        <f t="shared" si="51"/>
        <v>0</v>
      </c>
      <c r="K199" s="190"/>
      <c r="L199" s="190"/>
      <c r="M199" s="190"/>
      <c r="N199" s="190"/>
      <c r="O199" s="190"/>
      <c r="P199" s="184"/>
      <c r="Q199" s="19"/>
      <c r="R199" s="40">
        <f t="shared" si="52"/>
        <v>0</v>
      </c>
      <c r="S199" s="34" t="s">
        <v>19</v>
      </c>
      <c r="T199" s="34">
        <f t="shared" si="53"/>
        <v>0</v>
      </c>
      <c r="W199" s="283"/>
    </row>
    <row r="200" spans="1:49" s="34" customFormat="1" ht="11.25" customHeight="1" x14ac:dyDescent="0.25">
      <c r="A200" s="111"/>
      <c r="B200" s="276"/>
      <c r="C200" s="269"/>
      <c r="D200" s="71"/>
      <c r="E200" s="73" t="s">
        <v>122</v>
      </c>
      <c r="F200" s="71"/>
      <c r="G200" s="73" t="s">
        <v>122</v>
      </c>
      <c r="H200" s="232"/>
      <c r="I200" s="238"/>
      <c r="J200" s="234"/>
      <c r="K200" s="235"/>
      <c r="L200" s="235"/>
      <c r="M200" s="235"/>
      <c r="N200" s="235"/>
      <c r="O200" s="235"/>
      <c r="P200" s="236"/>
      <c r="Q200" s="19"/>
      <c r="R200" s="40"/>
      <c r="T200" s="34">
        <f t="shared" si="53"/>
        <v>0</v>
      </c>
      <c r="W200" s="283"/>
    </row>
    <row r="201" spans="1:49" s="34" customFormat="1" ht="11.25" customHeight="1" x14ac:dyDescent="0.25">
      <c r="A201" s="111"/>
      <c r="B201" s="276"/>
      <c r="C201" s="270"/>
      <c r="D201" s="78">
        <f>D191-SUM(D192:D200)</f>
        <v>0</v>
      </c>
      <c r="E201" s="77" t="s">
        <v>6</v>
      </c>
      <c r="F201" s="78">
        <f>F191-SUM(F192:F200)</f>
        <v>0</v>
      </c>
      <c r="G201" s="77" t="s">
        <v>6</v>
      </c>
      <c r="H201" s="218"/>
      <c r="I201" s="219"/>
      <c r="J201" s="220"/>
      <c r="K201" s="221"/>
      <c r="L201" s="221"/>
      <c r="M201" s="221"/>
      <c r="N201" s="221"/>
      <c r="O201" s="221"/>
      <c r="P201" s="222"/>
      <c r="Q201" s="19"/>
      <c r="T201" s="34">
        <f t="shared" si="53"/>
        <v>0</v>
      </c>
      <c r="W201" s="283"/>
    </row>
    <row r="202" spans="1:49" s="34" customFormat="1" ht="11.25" customHeight="1" thickBot="1" x14ac:dyDescent="0.3">
      <c r="A202" s="111"/>
      <c r="B202" s="277"/>
      <c r="C202" s="82" t="s">
        <v>135</v>
      </c>
      <c r="D202" s="83">
        <f>IF(D191=0,0,+IF($J191=0,SUM($J192:$J201),0)+IF($K191=0,SUM($K192:$K201),0)+IF($L191=0,SUM($L192:$L201),0)+IF($M191=0,SUM($M192:$M201),0)+IF($N191=0,SUM($N192:$N201),0)+IF($O191=0,SUM($O192:$O201),0)+IF($P191=0,SUM($P192:$P201),0))</f>
        <v>0</v>
      </c>
      <c r="E202" s="84" t="s">
        <v>27</v>
      </c>
      <c r="F202" s="85">
        <f>IF(F191=0,0,+IF($K191=0,SUM($K192:$K201),0)+IF($L191=0,SUM($L192:$L201),0)+IF($M191=0,SUM($M192:$M201),0)+IF($N191=0,SUM($N192:$N201),0)+IF($O191=0,SUM($O192:$O201),0)+IF($P191=0,SUM($P192:$P201),0))</f>
        <v>0</v>
      </c>
      <c r="G202" s="84" t="s">
        <v>27</v>
      </c>
      <c r="H202" s="138"/>
      <c r="I202" s="139"/>
      <c r="J202" s="157"/>
      <c r="K202" s="86"/>
      <c r="L202" s="86"/>
      <c r="M202" s="86"/>
      <c r="N202" s="86"/>
      <c r="O202" s="86"/>
      <c r="P202" s="158"/>
      <c r="Q202" s="19"/>
      <c r="T202" s="34">
        <f t="shared" si="53"/>
        <v>0</v>
      </c>
      <c r="W202" s="284"/>
    </row>
    <row r="203" spans="1:49" s="114" customFormat="1" ht="11.25" customHeight="1" x14ac:dyDescent="0.25">
      <c r="A203" s="111"/>
      <c r="B203" s="273"/>
      <c r="C203" s="271" t="s">
        <v>136</v>
      </c>
      <c r="D203" s="112"/>
      <c r="E203" s="113"/>
      <c r="F203" s="112"/>
      <c r="G203" s="113"/>
      <c r="H203" s="178"/>
      <c r="I203" s="135"/>
      <c r="J203" s="172"/>
      <c r="K203" s="175"/>
      <c r="L203" s="175"/>
      <c r="M203" s="175"/>
      <c r="N203" s="175"/>
      <c r="O203" s="175"/>
      <c r="P203" s="156"/>
      <c r="Q203" s="19"/>
      <c r="R203" s="34"/>
      <c r="S203" s="34"/>
      <c r="T203" s="34">
        <f>B205</f>
        <v>0</v>
      </c>
      <c r="U203" s="34"/>
      <c r="V203" s="34"/>
      <c r="W203" s="282">
        <f>+B205</f>
        <v>0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</row>
    <row r="204" spans="1:49" s="34" customFormat="1" ht="11.25" customHeight="1" x14ac:dyDescent="0.25">
      <c r="A204" s="111"/>
      <c r="B204" s="274"/>
      <c r="C204" s="272"/>
      <c r="D204" s="17">
        <v>0</v>
      </c>
      <c r="E204" s="191" t="s">
        <v>0</v>
      </c>
      <c r="F204" s="17">
        <v>0</v>
      </c>
      <c r="G204" s="191" t="s">
        <v>0</v>
      </c>
      <c r="H204" s="179">
        <v>0</v>
      </c>
      <c r="I204" s="169">
        <v>0</v>
      </c>
      <c r="J204" s="173">
        <f t="shared" ref="J204:J212" si="54">+H204+I204</f>
        <v>0</v>
      </c>
      <c r="K204" s="176">
        <v>0</v>
      </c>
      <c r="L204" s="176">
        <v>0</v>
      </c>
      <c r="M204" s="176">
        <v>0</v>
      </c>
      <c r="N204" s="176">
        <v>0</v>
      </c>
      <c r="O204" s="176">
        <v>0</v>
      </c>
      <c r="P204" s="170">
        <v>0</v>
      </c>
      <c r="Q204" s="19"/>
      <c r="R204" s="35">
        <f t="shared" ref="R204:R212" si="55">D204+F204-(J204+K204+L204+M204+N204+O204+P204)</f>
        <v>0</v>
      </c>
      <c r="S204" s="36" t="s">
        <v>19</v>
      </c>
      <c r="T204" s="34">
        <f>T203</f>
        <v>0</v>
      </c>
      <c r="U204" s="123">
        <f>+B205</f>
        <v>0</v>
      </c>
      <c r="W204" s="283"/>
    </row>
    <row r="205" spans="1:49" s="34" customFormat="1" ht="11.25" customHeight="1" x14ac:dyDescent="0.25">
      <c r="A205" s="115"/>
      <c r="B205" s="275"/>
      <c r="C205" s="268" t="s">
        <v>133</v>
      </c>
      <c r="D205" s="71"/>
      <c r="E205" s="73" t="s">
        <v>1</v>
      </c>
      <c r="F205" s="71"/>
      <c r="G205" s="73" t="s">
        <v>1</v>
      </c>
      <c r="H205" s="180"/>
      <c r="I205" s="181"/>
      <c r="J205" s="182">
        <f t="shared" si="54"/>
        <v>0</v>
      </c>
      <c r="K205" s="183"/>
      <c r="L205" s="183"/>
      <c r="M205" s="183"/>
      <c r="N205" s="183"/>
      <c r="O205" s="183"/>
      <c r="P205" s="184"/>
      <c r="Q205" s="54"/>
      <c r="R205" s="40">
        <f t="shared" si="55"/>
        <v>0</v>
      </c>
      <c r="S205" s="34" t="s">
        <v>19</v>
      </c>
      <c r="T205" s="34">
        <f t="shared" ref="T205:T215" si="56">T204</f>
        <v>0</v>
      </c>
      <c r="W205" s="283"/>
    </row>
    <row r="206" spans="1:49" s="34" customFormat="1" ht="11.25" customHeight="1" x14ac:dyDescent="0.25">
      <c r="A206" s="111"/>
      <c r="B206" s="276"/>
      <c r="C206" s="269"/>
      <c r="D206" s="71"/>
      <c r="E206" s="73" t="s">
        <v>4</v>
      </c>
      <c r="F206" s="71"/>
      <c r="G206" s="73" t="s">
        <v>4</v>
      </c>
      <c r="H206" s="180"/>
      <c r="I206" s="181"/>
      <c r="J206" s="182">
        <f t="shared" si="54"/>
        <v>0</v>
      </c>
      <c r="K206" s="185"/>
      <c r="L206" s="185"/>
      <c r="M206" s="185"/>
      <c r="N206" s="185"/>
      <c r="O206" s="185"/>
      <c r="P206" s="186"/>
      <c r="Q206" s="19"/>
      <c r="R206" s="40">
        <f t="shared" si="55"/>
        <v>0</v>
      </c>
      <c r="S206" s="34" t="s">
        <v>19</v>
      </c>
      <c r="T206" s="34">
        <f t="shared" si="56"/>
        <v>0</v>
      </c>
      <c r="W206" s="283"/>
    </row>
    <row r="207" spans="1:49" s="34" customFormat="1" ht="11.25" customHeight="1" x14ac:dyDescent="0.25">
      <c r="A207" s="111"/>
      <c r="B207" s="276"/>
      <c r="C207" s="269"/>
      <c r="D207" s="71"/>
      <c r="E207" s="73" t="s">
        <v>3</v>
      </c>
      <c r="F207" s="71"/>
      <c r="G207" s="73" t="s">
        <v>3</v>
      </c>
      <c r="H207" s="187"/>
      <c r="I207" s="181"/>
      <c r="J207" s="182">
        <f t="shared" si="54"/>
        <v>0</v>
      </c>
      <c r="K207" s="183"/>
      <c r="L207" s="183"/>
      <c r="M207" s="183"/>
      <c r="N207" s="183"/>
      <c r="O207" s="183"/>
      <c r="P207" s="184"/>
      <c r="Q207" s="19"/>
      <c r="R207" s="40">
        <f t="shared" si="55"/>
        <v>0</v>
      </c>
      <c r="S207" s="34" t="s">
        <v>19</v>
      </c>
      <c r="T207" s="34">
        <f t="shared" si="56"/>
        <v>0</v>
      </c>
      <c r="W207" s="283"/>
    </row>
    <row r="208" spans="1:49" s="34" customFormat="1" ht="11.25" customHeight="1" x14ac:dyDescent="0.25">
      <c r="A208" s="111"/>
      <c r="B208" s="276"/>
      <c r="C208" s="269"/>
      <c r="D208" s="71"/>
      <c r="E208" s="73" t="s">
        <v>2</v>
      </c>
      <c r="F208" s="71"/>
      <c r="G208" s="73" t="s">
        <v>2</v>
      </c>
      <c r="H208" s="180"/>
      <c r="I208" s="181"/>
      <c r="J208" s="182">
        <f t="shared" si="54"/>
        <v>0</v>
      </c>
      <c r="K208" s="183"/>
      <c r="L208" s="183"/>
      <c r="M208" s="183"/>
      <c r="N208" s="183"/>
      <c r="O208" s="183"/>
      <c r="P208" s="184"/>
      <c r="Q208" s="19"/>
      <c r="R208" s="40">
        <f t="shared" si="55"/>
        <v>0</v>
      </c>
      <c r="S208" s="34" t="s">
        <v>19</v>
      </c>
      <c r="T208" s="34">
        <f t="shared" si="56"/>
        <v>0</v>
      </c>
      <c r="W208" s="283"/>
    </row>
    <row r="209" spans="1:49" s="34" customFormat="1" ht="11.25" customHeight="1" x14ac:dyDescent="0.25">
      <c r="A209" s="111"/>
      <c r="B209" s="276"/>
      <c r="C209" s="269"/>
      <c r="D209" s="71"/>
      <c r="E209" s="73" t="s">
        <v>5</v>
      </c>
      <c r="F209" s="71"/>
      <c r="G209" s="73" t="s">
        <v>5</v>
      </c>
      <c r="H209" s="180"/>
      <c r="I209" s="181"/>
      <c r="J209" s="182">
        <f t="shared" si="54"/>
        <v>0</v>
      </c>
      <c r="K209" s="183"/>
      <c r="L209" s="183"/>
      <c r="M209" s="183"/>
      <c r="N209" s="183"/>
      <c r="O209" s="183"/>
      <c r="P209" s="184"/>
      <c r="Q209" s="19"/>
      <c r="R209" s="40">
        <f t="shared" si="55"/>
        <v>0</v>
      </c>
      <c r="S209" s="34" t="s">
        <v>19</v>
      </c>
      <c r="T209" s="34">
        <f t="shared" si="56"/>
        <v>0</v>
      </c>
      <c r="W209" s="283"/>
    </row>
    <row r="210" spans="1:49" s="34" customFormat="1" ht="11.25" customHeight="1" x14ac:dyDescent="0.25">
      <c r="A210" s="111"/>
      <c r="B210" s="276"/>
      <c r="C210" s="269"/>
      <c r="D210" s="71"/>
      <c r="E210" s="73" t="s">
        <v>8</v>
      </c>
      <c r="F210" s="71"/>
      <c r="G210" s="73" t="s">
        <v>8</v>
      </c>
      <c r="H210" s="180"/>
      <c r="I210" s="181"/>
      <c r="J210" s="182">
        <f t="shared" si="54"/>
        <v>0</v>
      </c>
      <c r="K210" s="183"/>
      <c r="L210" s="183"/>
      <c r="M210" s="183"/>
      <c r="N210" s="183"/>
      <c r="O210" s="183"/>
      <c r="P210" s="184"/>
      <c r="Q210" s="19"/>
      <c r="R210" s="40">
        <f t="shared" si="55"/>
        <v>0</v>
      </c>
      <c r="S210" s="1" t="s">
        <v>19</v>
      </c>
      <c r="T210" s="34">
        <f t="shared" si="56"/>
        <v>0</v>
      </c>
      <c r="W210" s="283"/>
    </row>
    <row r="211" spans="1:49" s="34" customFormat="1" ht="11.25" customHeight="1" x14ac:dyDescent="0.25">
      <c r="A211" s="111"/>
      <c r="B211" s="276"/>
      <c r="C211" s="269"/>
      <c r="D211" s="71"/>
      <c r="E211" s="73" t="s">
        <v>7</v>
      </c>
      <c r="F211" s="71"/>
      <c r="G211" s="73" t="s">
        <v>7</v>
      </c>
      <c r="H211" s="180"/>
      <c r="I211" s="181"/>
      <c r="J211" s="182">
        <f t="shared" si="54"/>
        <v>0</v>
      </c>
      <c r="K211" s="183"/>
      <c r="L211" s="183"/>
      <c r="M211" s="183"/>
      <c r="N211" s="183"/>
      <c r="O211" s="183"/>
      <c r="P211" s="184"/>
      <c r="Q211" s="19"/>
      <c r="R211" s="40">
        <f t="shared" si="55"/>
        <v>0</v>
      </c>
      <c r="S211" s="34" t="s">
        <v>19</v>
      </c>
      <c r="T211" s="34">
        <f t="shared" si="56"/>
        <v>0</v>
      </c>
      <c r="W211" s="283"/>
    </row>
    <row r="212" spans="1:49" s="34" customFormat="1" ht="11.25" customHeight="1" x14ac:dyDescent="0.25">
      <c r="A212" s="111"/>
      <c r="B212" s="276"/>
      <c r="C212" s="268" t="s">
        <v>134</v>
      </c>
      <c r="D212" s="230"/>
      <c r="E212" s="77" t="s">
        <v>9</v>
      </c>
      <c r="F212" s="231"/>
      <c r="G212" s="77" t="s">
        <v>9</v>
      </c>
      <c r="H212" s="188"/>
      <c r="I212" s="217"/>
      <c r="J212" s="189">
        <f t="shared" si="54"/>
        <v>0</v>
      </c>
      <c r="K212" s="190"/>
      <c r="L212" s="190"/>
      <c r="M212" s="190"/>
      <c r="N212" s="190"/>
      <c r="O212" s="190"/>
      <c r="P212" s="237"/>
      <c r="Q212" s="19"/>
      <c r="R212" s="40">
        <f t="shared" si="55"/>
        <v>0</v>
      </c>
      <c r="S212" s="34" t="s">
        <v>19</v>
      </c>
      <c r="T212" s="34">
        <f t="shared" si="56"/>
        <v>0</v>
      </c>
      <c r="W212" s="283"/>
    </row>
    <row r="213" spans="1:49" s="34" customFormat="1" ht="11.25" customHeight="1" x14ac:dyDescent="0.25">
      <c r="A213" s="111"/>
      <c r="B213" s="276"/>
      <c r="C213" s="269"/>
      <c r="D213" s="71"/>
      <c r="E213" s="73" t="s">
        <v>122</v>
      </c>
      <c r="F213" s="71"/>
      <c r="G213" s="73" t="s">
        <v>122</v>
      </c>
      <c r="H213" s="232"/>
      <c r="I213" s="233"/>
      <c r="J213" s="234"/>
      <c r="K213" s="235"/>
      <c r="L213" s="235"/>
      <c r="M213" s="235"/>
      <c r="N213" s="235"/>
      <c r="O213" s="235"/>
      <c r="P213" s="236"/>
      <c r="Q213" s="19"/>
      <c r="R213" s="40"/>
      <c r="T213" s="34">
        <f t="shared" si="56"/>
        <v>0</v>
      </c>
      <c r="W213" s="283"/>
    </row>
    <row r="214" spans="1:49" s="34" customFormat="1" ht="11.25" customHeight="1" x14ac:dyDescent="0.25">
      <c r="A214" s="111"/>
      <c r="B214" s="276"/>
      <c r="C214" s="270"/>
      <c r="D214" s="78">
        <f>D204-SUM(D205:D213)</f>
        <v>0</v>
      </c>
      <c r="E214" s="77" t="s">
        <v>6</v>
      </c>
      <c r="F214" s="78">
        <f>F204-SUM(F205:F213)</f>
        <v>0</v>
      </c>
      <c r="G214" s="77" t="s">
        <v>6</v>
      </c>
      <c r="H214" s="218"/>
      <c r="I214" s="219"/>
      <c r="J214" s="220"/>
      <c r="K214" s="221"/>
      <c r="L214" s="221"/>
      <c r="M214" s="221"/>
      <c r="N214" s="221"/>
      <c r="O214" s="221"/>
      <c r="P214" s="222"/>
      <c r="Q214" s="19"/>
      <c r="T214" s="34">
        <f t="shared" si="56"/>
        <v>0</v>
      </c>
      <c r="W214" s="283"/>
    </row>
    <row r="215" spans="1:49" s="34" customFormat="1" ht="11.25" customHeight="1" thickBot="1" x14ac:dyDescent="0.3">
      <c r="A215" s="111"/>
      <c r="B215" s="277"/>
      <c r="C215" s="82" t="s">
        <v>135</v>
      </c>
      <c r="D215" s="83">
        <f>IF(D204=0,0,+IF($J204=0,SUM($J205:$J214),0)+IF($K204=0,SUM($K205:$K214),0)+IF($L204=0,SUM($L205:$L214),0)+IF($M204=0,SUM($M205:$M214),0)+IF($N204=0,SUM($N205:$N214),0)+IF($O204=0,SUM($O205:$O214),0)+IF($P204=0,SUM($P205:$P214),0))</f>
        <v>0</v>
      </c>
      <c r="E215" s="84" t="s">
        <v>27</v>
      </c>
      <c r="F215" s="85">
        <f>IF(F204=0,0,+IF($K204=0,SUM($K205:$K214),0)+IF($L204=0,SUM($L205:$L214),0)+IF($M204=0,SUM($M205:$M214),0)+IF($N204=0,SUM($N205:$N214),0)+IF($O204=0,SUM($O205:$O214),0)+IF($P204=0,SUM($P205:$P214),0))</f>
        <v>0</v>
      </c>
      <c r="G215" s="84" t="s">
        <v>27</v>
      </c>
      <c r="H215" s="138"/>
      <c r="I215" s="139"/>
      <c r="J215" s="157"/>
      <c r="K215" s="86"/>
      <c r="L215" s="86"/>
      <c r="M215" s="86"/>
      <c r="N215" s="86"/>
      <c r="O215" s="86"/>
      <c r="P215" s="158"/>
      <c r="Q215" s="19"/>
      <c r="T215" s="34">
        <f t="shared" si="56"/>
        <v>0</v>
      </c>
      <c r="W215" s="284"/>
    </row>
    <row r="216" spans="1:49" s="114" customFormat="1" ht="11.25" customHeight="1" x14ac:dyDescent="0.25">
      <c r="A216" s="111"/>
      <c r="B216" s="273"/>
      <c r="C216" s="271" t="s">
        <v>136</v>
      </c>
      <c r="D216" s="112"/>
      <c r="E216" s="113"/>
      <c r="F216" s="112"/>
      <c r="G216" s="113"/>
      <c r="H216" s="178"/>
      <c r="I216" s="135"/>
      <c r="J216" s="172"/>
      <c r="K216" s="175"/>
      <c r="L216" s="175"/>
      <c r="M216" s="175"/>
      <c r="N216" s="175"/>
      <c r="O216" s="175"/>
      <c r="P216" s="156"/>
      <c r="Q216" s="19"/>
      <c r="R216" s="34"/>
      <c r="S216" s="34"/>
      <c r="T216" s="34">
        <f>B218</f>
        <v>0</v>
      </c>
      <c r="U216" s="34"/>
      <c r="V216" s="34"/>
      <c r="W216" s="282">
        <f>+B218</f>
        <v>0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</row>
    <row r="217" spans="1:49" s="34" customFormat="1" ht="11.25" customHeight="1" x14ac:dyDescent="0.25">
      <c r="A217" s="111"/>
      <c r="B217" s="274"/>
      <c r="C217" s="272"/>
      <c r="D217" s="17">
        <v>0</v>
      </c>
      <c r="E217" s="191" t="s">
        <v>0</v>
      </c>
      <c r="F217" s="17">
        <v>0</v>
      </c>
      <c r="G217" s="191" t="s">
        <v>0</v>
      </c>
      <c r="H217" s="179">
        <v>0</v>
      </c>
      <c r="I217" s="169">
        <v>0</v>
      </c>
      <c r="J217" s="173">
        <f t="shared" ref="J217:J225" si="57">+H217+I217</f>
        <v>0</v>
      </c>
      <c r="K217" s="176">
        <v>0</v>
      </c>
      <c r="L217" s="176">
        <v>0</v>
      </c>
      <c r="M217" s="176">
        <v>0</v>
      </c>
      <c r="N217" s="176">
        <v>0</v>
      </c>
      <c r="O217" s="176">
        <v>0</v>
      </c>
      <c r="P217" s="170">
        <v>0</v>
      </c>
      <c r="Q217" s="19"/>
      <c r="R217" s="35">
        <f t="shared" ref="R217:R225" si="58">D217+F217-(J217+K217+L217+M217+N217+O217+P217)</f>
        <v>0</v>
      </c>
      <c r="S217" s="36" t="s">
        <v>19</v>
      </c>
      <c r="T217" s="34">
        <f>T216</f>
        <v>0</v>
      </c>
      <c r="U217" s="123">
        <f>+B218</f>
        <v>0</v>
      </c>
      <c r="W217" s="283"/>
    </row>
    <row r="218" spans="1:49" s="34" customFormat="1" ht="11.25" customHeight="1" x14ac:dyDescent="0.25">
      <c r="A218" s="115"/>
      <c r="B218" s="275"/>
      <c r="C218" s="268" t="s">
        <v>133</v>
      </c>
      <c r="D218" s="71"/>
      <c r="E218" s="73" t="s">
        <v>1</v>
      </c>
      <c r="F218" s="71"/>
      <c r="G218" s="73" t="s">
        <v>1</v>
      </c>
      <c r="H218" s="180"/>
      <c r="I218" s="181"/>
      <c r="J218" s="182">
        <f t="shared" si="57"/>
        <v>0</v>
      </c>
      <c r="K218" s="183"/>
      <c r="L218" s="183"/>
      <c r="M218" s="183"/>
      <c r="N218" s="183"/>
      <c r="O218" s="183"/>
      <c r="P218" s="184"/>
      <c r="Q218" s="54"/>
      <c r="R218" s="40">
        <f t="shared" si="58"/>
        <v>0</v>
      </c>
      <c r="S218" s="34" t="s">
        <v>19</v>
      </c>
      <c r="T218" s="34">
        <f t="shared" ref="T218:T228" si="59">T217</f>
        <v>0</v>
      </c>
      <c r="W218" s="283"/>
    </row>
    <row r="219" spans="1:49" s="34" customFormat="1" ht="11.25" customHeight="1" x14ac:dyDescent="0.25">
      <c r="A219" s="111"/>
      <c r="B219" s="276"/>
      <c r="C219" s="269"/>
      <c r="D219" s="71"/>
      <c r="E219" s="73" t="s">
        <v>4</v>
      </c>
      <c r="F219" s="71"/>
      <c r="G219" s="73" t="s">
        <v>4</v>
      </c>
      <c r="H219" s="180"/>
      <c r="I219" s="181"/>
      <c r="J219" s="182">
        <f t="shared" si="57"/>
        <v>0</v>
      </c>
      <c r="K219" s="185"/>
      <c r="L219" s="185"/>
      <c r="M219" s="185"/>
      <c r="N219" s="185"/>
      <c r="O219" s="185"/>
      <c r="P219" s="186"/>
      <c r="Q219" s="19"/>
      <c r="R219" s="40">
        <f t="shared" si="58"/>
        <v>0</v>
      </c>
      <c r="S219" s="34" t="s">
        <v>19</v>
      </c>
      <c r="T219" s="34">
        <f t="shared" si="59"/>
        <v>0</v>
      </c>
      <c r="W219" s="283"/>
    </row>
    <row r="220" spans="1:49" s="34" customFormat="1" ht="11.25" customHeight="1" x14ac:dyDescent="0.25">
      <c r="A220" s="111"/>
      <c r="B220" s="276"/>
      <c r="C220" s="269"/>
      <c r="D220" s="71"/>
      <c r="E220" s="73" t="s">
        <v>3</v>
      </c>
      <c r="F220" s="71"/>
      <c r="G220" s="73" t="s">
        <v>3</v>
      </c>
      <c r="H220" s="187"/>
      <c r="I220" s="181"/>
      <c r="J220" s="182">
        <f t="shared" si="57"/>
        <v>0</v>
      </c>
      <c r="K220" s="183"/>
      <c r="L220" s="183"/>
      <c r="M220" s="183"/>
      <c r="N220" s="183"/>
      <c r="O220" s="183"/>
      <c r="P220" s="184"/>
      <c r="Q220" s="19"/>
      <c r="R220" s="40">
        <f t="shared" si="58"/>
        <v>0</v>
      </c>
      <c r="S220" s="34" t="s">
        <v>19</v>
      </c>
      <c r="T220" s="34">
        <f t="shared" si="59"/>
        <v>0</v>
      </c>
      <c r="W220" s="283"/>
    </row>
    <row r="221" spans="1:49" s="34" customFormat="1" ht="11.25" customHeight="1" x14ac:dyDescent="0.25">
      <c r="A221" s="111"/>
      <c r="B221" s="276"/>
      <c r="C221" s="269"/>
      <c r="D221" s="71"/>
      <c r="E221" s="73" t="s">
        <v>2</v>
      </c>
      <c r="F221" s="71"/>
      <c r="G221" s="73" t="s">
        <v>2</v>
      </c>
      <c r="H221" s="180"/>
      <c r="I221" s="181"/>
      <c r="J221" s="182">
        <f t="shared" si="57"/>
        <v>0</v>
      </c>
      <c r="K221" s="183"/>
      <c r="L221" s="183"/>
      <c r="M221" s="183"/>
      <c r="N221" s="183"/>
      <c r="O221" s="183"/>
      <c r="P221" s="184"/>
      <c r="Q221" s="19"/>
      <c r="R221" s="40">
        <f t="shared" si="58"/>
        <v>0</v>
      </c>
      <c r="S221" s="34" t="s">
        <v>19</v>
      </c>
      <c r="T221" s="34">
        <f t="shared" si="59"/>
        <v>0</v>
      </c>
      <c r="W221" s="283"/>
    </row>
    <row r="222" spans="1:49" s="34" customFormat="1" ht="11.25" customHeight="1" x14ac:dyDescent="0.25">
      <c r="A222" s="111"/>
      <c r="B222" s="276"/>
      <c r="C222" s="269"/>
      <c r="D222" s="71"/>
      <c r="E222" s="73" t="s">
        <v>5</v>
      </c>
      <c r="F222" s="71"/>
      <c r="G222" s="73" t="s">
        <v>5</v>
      </c>
      <c r="H222" s="180"/>
      <c r="I222" s="181"/>
      <c r="J222" s="182">
        <f t="shared" si="57"/>
        <v>0</v>
      </c>
      <c r="K222" s="183"/>
      <c r="L222" s="183"/>
      <c r="M222" s="183"/>
      <c r="N222" s="183"/>
      <c r="O222" s="183"/>
      <c r="P222" s="184"/>
      <c r="Q222" s="19"/>
      <c r="R222" s="40">
        <f t="shared" si="58"/>
        <v>0</v>
      </c>
      <c r="S222" s="34" t="s">
        <v>19</v>
      </c>
      <c r="T222" s="34">
        <f t="shared" si="59"/>
        <v>0</v>
      </c>
      <c r="W222" s="283"/>
    </row>
    <row r="223" spans="1:49" s="34" customFormat="1" ht="11.25" customHeight="1" x14ac:dyDescent="0.25">
      <c r="A223" s="111"/>
      <c r="B223" s="276"/>
      <c r="C223" s="269"/>
      <c r="D223" s="71"/>
      <c r="E223" s="73" t="s">
        <v>8</v>
      </c>
      <c r="F223" s="71"/>
      <c r="G223" s="73" t="s">
        <v>8</v>
      </c>
      <c r="H223" s="180"/>
      <c r="I223" s="181"/>
      <c r="J223" s="182">
        <f t="shared" si="57"/>
        <v>0</v>
      </c>
      <c r="K223" s="183"/>
      <c r="L223" s="183"/>
      <c r="M223" s="183"/>
      <c r="N223" s="183"/>
      <c r="O223" s="183"/>
      <c r="P223" s="184"/>
      <c r="Q223" s="19"/>
      <c r="R223" s="40">
        <f t="shared" si="58"/>
        <v>0</v>
      </c>
      <c r="S223" s="1" t="s">
        <v>19</v>
      </c>
      <c r="T223" s="34">
        <f t="shared" si="59"/>
        <v>0</v>
      </c>
      <c r="W223" s="283"/>
    </row>
    <row r="224" spans="1:49" s="34" customFormat="1" ht="11.25" customHeight="1" x14ac:dyDescent="0.25">
      <c r="A224" s="111"/>
      <c r="B224" s="276"/>
      <c r="C224" s="269"/>
      <c r="D224" s="71"/>
      <c r="E224" s="73" t="s">
        <v>7</v>
      </c>
      <c r="F224" s="71"/>
      <c r="G224" s="73" t="s">
        <v>7</v>
      </c>
      <c r="H224" s="180"/>
      <c r="I224" s="181"/>
      <c r="J224" s="182">
        <f t="shared" si="57"/>
        <v>0</v>
      </c>
      <c r="K224" s="183"/>
      <c r="L224" s="183"/>
      <c r="M224" s="183"/>
      <c r="N224" s="183"/>
      <c r="O224" s="183"/>
      <c r="P224" s="184"/>
      <c r="Q224" s="19"/>
      <c r="R224" s="40">
        <f t="shared" si="58"/>
        <v>0</v>
      </c>
      <c r="S224" s="34" t="s">
        <v>19</v>
      </c>
      <c r="T224" s="34">
        <f t="shared" si="59"/>
        <v>0</v>
      </c>
      <c r="W224" s="283"/>
    </row>
    <row r="225" spans="1:49" s="34" customFormat="1" ht="11.25" customHeight="1" x14ac:dyDescent="0.25">
      <c r="A225" s="111"/>
      <c r="B225" s="276"/>
      <c r="C225" s="268" t="s">
        <v>134</v>
      </c>
      <c r="D225" s="230"/>
      <c r="E225" s="77" t="s">
        <v>9</v>
      </c>
      <c r="F225" s="231"/>
      <c r="G225" s="77" t="s">
        <v>9</v>
      </c>
      <c r="H225" s="188"/>
      <c r="I225" s="217"/>
      <c r="J225" s="189">
        <f t="shared" si="57"/>
        <v>0</v>
      </c>
      <c r="K225" s="190"/>
      <c r="L225" s="190"/>
      <c r="M225" s="190"/>
      <c r="N225" s="190"/>
      <c r="O225" s="190"/>
      <c r="P225" s="237"/>
      <c r="Q225" s="19"/>
      <c r="R225" s="40">
        <f t="shared" si="58"/>
        <v>0</v>
      </c>
      <c r="S225" s="34" t="s">
        <v>19</v>
      </c>
      <c r="T225" s="34">
        <f t="shared" si="59"/>
        <v>0</v>
      </c>
      <c r="W225" s="283"/>
    </row>
    <row r="226" spans="1:49" s="34" customFormat="1" ht="11.25" customHeight="1" x14ac:dyDescent="0.25">
      <c r="A226" s="111"/>
      <c r="B226" s="276"/>
      <c r="C226" s="269"/>
      <c r="D226" s="71"/>
      <c r="E226" s="73" t="s">
        <v>122</v>
      </c>
      <c r="F226" s="71"/>
      <c r="G226" s="73" t="s">
        <v>122</v>
      </c>
      <c r="H226" s="232"/>
      <c r="I226" s="233"/>
      <c r="J226" s="234"/>
      <c r="K226" s="235"/>
      <c r="L226" s="235"/>
      <c r="M226" s="235"/>
      <c r="N226" s="235"/>
      <c r="O226" s="235"/>
      <c r="P226" s="236"/>
      <c r="Q226" s="19"/>
      <c r="R226" s="40"/>
      <c r="T226" s="34">
        <f t="shared" si="59"/>
        <v>0</v>
      </c>
      <c r="W226" s="283"/>
    </row>
    <row r="227" spans="1:49" s="34" customFormat="1" ht="11.25" customHeight="1" x14ac:dyDescent="0.25">
      <c r="A227" s="111"/>
      <c r="B227" s="276"/>
      <c r="C227" s="270"/>
      <c r="D227" s="78">
        <f>D217-SUM(D218:D226)</f>
        <v>0</v>
      </c>
      <c r="E227" s="77" t="s">
        <v>6</v>
      </c>
      <c r="F227" s="78">
        <f>F217-SUM(F218:F226)</f>
        <v>0</v>
      </c>
      <c r="G227" s="77" t="s">
        <v>6</v>
      </c>
      <c r="H227" s="218"/>
      <c r="I227" s="219"/>
      <c r="J227" s="220"/>
      <c r="K227" s="221"/>
      <c r="L227" s="221"/>
      <c r="M227" s="221"/>
      <c r="N227" s="221"/>
      <c r="O227" s="221"/>
      <c r="P227" s="222"/>
      <c r="Q227" s="19"/>
      <c r="T227" s="34">
        <f t="shared" si="59"/>
        <v>0</v>
      </c>
      <c r="W227" s="283"/>
    </row>
    <row r="228" spans="1:49" s="34" customFormat="1" ht="11.25" customHeight="1" thickBot="1" x14ac:dyDescent="0.3">
      <c r="A228" s="111"/>
      <c r="B228" s="277"/>
      <c r="C228" s="82" t="s">
        <v>135</v>
      </c>
      <c r="D228" s="83">
        <f>IF(D217=0,0,+IF($J217=0,SUM($J218:$J227),0)+IF($K217=0,SUM($K218:$K227),0)+IF($L217=0,SUM($L218:$L227),0)+IF($M217=0,SUM($M218:$M227),0)+IF($N217=0,SUM($N218:$N227),0)+IF($O217=0,SUM($O218:$O227),0)+IF($P217=0,SUM($P218:$P227),0))</f>
        <v>0</v>
      </c>
      <c r="E228" s="84" t="s">
        <v>27</v>
      </c>
      <c r="F228" s="85">
        <f>IF(F217=0,0,+IF($K217=0,SUM($K218:$K227),0)+IF($L217=0,SUM($L218:$L227),0)+IF($M217=0,SUM($M218:$M227),0)+IF($N217=0,SUM($N218:$N227),0)+IF($O217=0,SUM($O218:$O227),0)+IF($P217=0,SUM($P218:$P227),0))</f>
        <v>0</v>
      </c>
      <c r="G228" s="84" t="s">
        <v>27</v>
      </c>
      <c r="H228" s="138"/>
      <c r="I228" s="139"/>
      <c r="J228" s="157"/>
      <c r="K228" s="86"/>
      <c r="L228" s="86"/>
      <c r="M228" s="86"/>
      <c r="N228" s="86"/>
      <c r="O228" s="86"/>
      <c r="P228" s="158"/>
      <c r="Q228" s="19"/>
      <c r="T228" s="34">
        <f t="shared" si="59"/>
        <v>0</v>
      </c>
      <c r="W228" s="284"/>
    </row>
    <row r="229" spans="1:49" s="114" customFormat="1" ht="11.25" customHeight="1" x14ac:dyDescent="0.25">
      <c r="A229" s="111"/>
      <c r="B229" s="273"/>
      <c r="C229" s="271" t="s">
        <v>136</v>
      </c>
      <c r="D229" s="112"/>
      <c r="E229" s="113"/>
      <c r="F229" s="112"/>
      <c r="G229" s="113"/>
      <c r="H229" s="178"/>
      <c r="I229" s="135"/>
      <c r="J229" s="172"/>
      <c r="K229" s="175"/>
      <c r="L229" s="175"/>
      <c r="M229" s="175"/>
      <c r="N229" s="175"/>
      <c r="O229" s="175"/>
      <c r="P229" s="156"/>
      <c r="Q229" s="19"/>
      <c r="R229" s="34"/>
      <c r="S229" s="34"/>
      <c r="T229" s="34">
        <f>B231</f>
        <v>0</v>
      </c>
      <c r="U229" s="34"/>
      <c r="V229" s="34"/>
      <c r="W229" s="282">
        <f>+B231</f>
        <v>0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</row>
    <row r="230" spans="1:49" s="34" customFormat="1" ht="11.25" customHeight="1" x14ac:dyDescent="0.25">
      <c r="A230" s="111"/>
      <c r="B230" s="274"/>
      <c r="C230" s="272"/>
      <c r="D230" s="17">
        <v>0</v>
      </c>
      <c r="E230" s="191" t="s">
        <v>0</v>
      </c>
      <c r="F230" s="17">
        <v>0</v>
      </c>
      <c r="G230" s="191" t="s">
        <v>0</v>
      </c>
      <c r="H230" s="179">
        <v>0</v>
      </c>
      <c r="I230" s="169">
        <v>0</v>
      </c>
      <c r="J230" s="173">
        <f t="shared" ref="J230:J238" si="60">+H230+I230</f>
        <v>0</v>
      </c>
      <c r="K230" s="176">
        <v>0</v>
      </c>
      <c r="L230" s="176">
        <v>0</v>
      </c>
      <c r="M230" s="176">
        <v>0</v>
      </c>
      <c r="N230" s="176">
        <v>0</v>
      </c>
      <c r="O230" s="176">
        <v>0</v>
      </c>
      <c r="P230" s="170">
        <v>0</v>
      </c>
      <c r="Q230" s="19"/>
      <c r="R230" s="35">
        <f t="shared" ref="R230:R238" si="61">D230+F230-(J230+K230+L230+M230+N230+O230+P230)</f>
        <v>0</v>
      </c>
      <c r="S230" s="36" t="s">
        <v>19</v>
      </c>
      <c r="T230" s="34">
        <f>T229</f>
        <v>0</v>
      </c>
      <c r="U230" s="123">
        <f>+B231</f>
        <v>0</v>
      </c>
      <c r="W230" s="283"/>
    </row>
    <row r="231" spans="1:49" s="34" customFormat="1" ht="11.25" customHeight="1" x14ac:dyDescent="0.25">
      <c r="A231" s="115"/>
      <c r="B231" s="275"/>
      <c r="C231" s="268" t="s">
        <v>133</v>
      </c>
      <c r="D231" s="71"/>
      <c r="E231" s="73" t="s">
        <v>1</v>
      </c>
      <c r="F231" s="71"/>
      <c r="G231" s="73" t="s">
        <v>1</v>
      </c>
      <c r="H231" s="180"/>
      <c r="I231" s="181"/>
      <c r="J231" s="182">
        <f t="shared" si="60"/>
        <v>0</v>
      </c>
      <c r="K231" s="183"/>
      <c r="L231" s="183"/>
      <c r="M231" s="183"/>
      <c r="N231" s="183"/>
      <c r="O231" s="183"/>
      <c r="P231" s="184"/>
      <c r="Q231" s="54"/>
      <c r="R231" s="40">
        <f t="shared" si="61"/>
        <v>0</v>
      </c>
      <c r="S231" s="34" t="s">
        <v>19</v>
      </c>
      <c r="T231" s="34">
        <f t="shared" ref="T231:T241" si="62">T230</f>
        <v>0</v>
      </c>
      <c r="W231" s="283"/>
    </row>
    <row r="232" spans="1:49" s="34" customFormat="1" ht="11.25" customHeight="1" x14ac:dyDescent="0.25">
      <c r="A232" s="111"/>
      <c r="B232" s="276"/>
      <c r="C232" s="269"/>
      <c r="D232" s="71"/>
      <c r="E232" s="73" t="s">
        <v>4</v>
      </c>
      <c r="F232" s="71"/>
      <c r="G232" s="73" t="s">
        <v>4</v>
      </c>
      <c r="H232" s="180"/>
      <c r="I232" s="181"/>
      <c r="J232" s="182">
        <f t="shared" si="60"/>
        <v>0</v>
      </c>
      <c r="K232" s="185"/>
      <c r="L232" s="185"/>
      <c r="M232" s="185"/>
      <c r="N232" s="185"/>
      <c r="O232" s="185"/>
      <c r="P232" s="186"/>
      <c r="Q232" s="19"/>
      <c r="R232" s="40">
        <f t="shared" si="61"/>
        <v>0</v>
      </c>
      <c r="S232" s="34" t="s">
        <v>19</v>
      </c>
      <c r="T232" s="34">
        <f t="shared" si="62"/>
        <v>0</v>
      </c>
      <c r="W232" s="283"/>
    </row>
    <row r="233" spans="1:49" s="34" customFormat="1" ht="11.25" customHeight="1" x14ac:dyDescent="0.25">
      <c r="A233" s="111"/>
      <c r="B233" s="276"/>
      <c r="C233" s="269"/>
      <c r="D233" s="71"/>
      <c r="E233" s="73" t="s">
        <v>3</v>
      </c>
      <c r="F233" s="71"/>
      <c r="G233" s="73" t="s">
        <v>3</v>
      </c>
      <c r="H233" s="187"/>
      <c r="I233" s="181"/>
      <c r="J233" s="182">
        <f t="shared" si="60"/>
        <v>0</v>
      </c>
      <c r="K233" s="183"/>
      <c r="L233" s="183"/>
      <c r="M233" s="183"/>
      <c r="N233" s="183"/>
      <c r="O233" s="183"/>
      <c r="P233" s="184"/>
      <c r="Q233" s="19"/>
      <c r="R233" s="40">
        <f t="shared" si="61"/>
        <v>0</v>
      </c>
      <c r="S233" s="34" t="s">
        <v>19</v>
      </c>
      <c r="T233" s="34">
        <f t="shared" si="62"/>
        <v>0</v>
      </c>
      <c r="W233" s="283"/>
    </row>
    <row r="234" spans="1:49" s="34" customFormat="1" ht="11.25" customHeight="1" x14ac:dyDescent="0.25">
      <c r="A234" s="111"/>
      <c r="B234" s="276"/>
      <c r="C234" s="269"/>
      <c r="D234" s="71"/>
      <c r="E234" s="73" t="s">
        <v>2</v>
      </c>
      <c r="F234" s="71"/>
      <c r="G234" s="73" t="s">
        <v>2</v>
      </c>
      <c r="H234" s="180"/>
      <c r="I234" s="181"/>
      <c r="J234" s="182">
        <f t="shared" si="60"/>
        <v>0</v>
      </c>
      <c r="K234" s="183"/>
      <c r="L234" s="183"/>
      <c r="M234" s="183"/>
      <c r="N234" s="183"/>
      <c r="O234" s="183"/>
      <c r="P234" s="184"/>
      <c r="Q234" s="19"/>
      <c r="R234" s="40">
        <f t="shared" si="61"/>
        <v>0</v>
      </c>
      <c r="S234" s="34" t="s">
        <v>19</v>
      </c>
      <c r="T234" s="34">
        <f t="shared" si="62"/>
        <v>0</v>
      </c>
      <c r="W234" s="283"/>
    </row>
    <row r="235" spans="1:49" s="34" customFormat="1" ht="11.25" customHeight="1" x14ac:dyDescent="0.25">
      <c r="A235" s="111"/>
      <c r="B235" s="276"/>
      <c r="C235" s="269"/>
      <c r="D235" s="71"/>
      <c r="E235" s="73" t="s">
        <v>5</v>
      </c>
      <c r="F235" s="71"/>
      <c r="G235" s="73" t="s">
        <v>5</v>
      </c>
      <c r="H235" s="180"/>
      <c r="I235" s="181"/>
      <c r="J235" s="182">
        <f t="shared" si="60"/>
        <v>0</v>
      </c>
      <c r="K235" s="183"/>
      <c r="L235" s="183"/>
      <c r="M235" s="183"/>
      <c r="N235" s="183"/>
      <c r="O235" s="183"/>
      <c r="P235" s="184"/>
      <c r="Q235" s="19"/>
      <c r="R235" s="40">
        <f t="shared" si="61"/>
        <v>0</v>
      </c>
      <c r="S235" s="34" t="s">
        <v>19</v>
      </c>
      <c r="T235" s="34">
        <f t="shared" si="62"/>
        <v>0</v>
      </c>
      <c r="W235" s="283"/>
    </row>
    <row r="236" spans="1:49" s="34" customFormat="1" ht="11.25" customHeight="1" x14ac:dyDescent="0.25">
      <c r="A236" s="111"/>
      <c r="B236" s="276"/>
      <c r="C236" s="269"/>
      <c r="D236" s="71"/>
      <c r="E236" s="73" t="s">
        <v>8</v>
      </c>
      <c r="F236" s="71"/>
      <c r="G236" s="73" t="s">
        <v>8</v>
      </c>
      <c r="H236" s="180"/>
      <c r="I236" s="181"/>
      <c r="J236" s="182">
        <f t="shared" si="60"/>
        <v>0</v>
      </c>
      <c r="K236" s="183"/>
      <c r="L236" s="183"/>
      <c r="M236" s="183"/>
      <c r="N236" s="183"/>
      <c r="O236" s="183"/>
      <c r="P236" s="184"/>
      <c r="Q236" s="19"/>
      <c r="R236" s="40">
        <f t="shared" si="61"/>
        <v>0</v>
      </c>
      <c r="S236" s="1" t="s">
        <v>19</v>
      </c>
      <c r="T236" s="34">
        <f t="shared" si="62"/>
        <v>0</v>
      </c>
      <c r="W236" s="283"/>
    </row>
    <row r="237" spans="1:49" s="34" customFormat="1" ht="11.25" customHeight="1" x14ac:dyDescent="0.25">
      <c r="A237" s="111"/>
      <c r="B237" s="276"/>
      <c r="C237" s="269"/>
      <c r="D237" s="71"/>
      <c r="E237" s="73" t="s">
        <v>7</v>
      </c>
      <c r="F237" s="71"/>
      <c r="G237" s="73" t="s">
        <v>7</v>
      </c>
      <c r="H237" s="180"/>
      <c r="I237" s="181"/>
      <c r="J237" s="182">
        <f t="shared" si="60"/>
        <v>0</v>
      </c>
      <c r="K237" s="183"/>
      <c r="L237" s="183"/>
      <c r="M237" s="183"/>
      <c r="N237" s="183"/>
      <c r="O237" s="183"/>
      <c r="P237" s="184"/>
      <c r="Q237" s="19"/>
      <c r="R237" s="40">
        <f t="shared" si="61"/>
        <v>0</v>
      </c>
      <c r="S237" s="34" t="s">
        <v>19</v>
      </c>
      <c r="T237" s="34">
        <f t="shared" si="62"/>
        <v>0</v>
      </c>
      <c r="W237" s="283"/>
    </row>
    <row r="238" spans="1:49" s="34" customFormat="1" ht="11.25" customHeight="1" x14ac:dyDescent="0.25">
      <c r="A238" s="111"/>
      <c r="B238" s="276"/>
      <c r="C238" s="268" t="s">
        <v>134</v>
      </c>
      <c r="D238" s="230"/>
      <c r="E238" s="77" t="s">
        <v>9</v>
      </c>
      <c r="F238" s="231"/>
      <c r="G238" s="77" t="s">
        <v>9</v>
      </c>
      <c r="H238" s="188"/>
      <c r="I238" s="217"/>
      <c r="J238" s="189">
        <f t="shared" si="60"/>
        <v>0</v>
      </c>
      <c r="K238" s="190"/>
      <c r="L238" s="190"/>
      <c r="M238" s="190"/>
      <c r="N238" s="190"/>
      <c r="O238" s="190"/>
      <c r="P238" s="237"/>
      <c r="Q238" s="19"/>
      <c r="R238" s="40">
        <f t="shared" si="61"/>
        <v>0</v>
      </c>
      <c r="S238" s="34" t="s">
        <v>19</v>
      </c>
      <c r="T238" s="34">
        <f t="shared" si="62"/>
        <v>0</v>
      </c>
      <c r="W238" s="283"/>
    </row>
    <row r="239" spans="1:49" s="34" customFormat="1" ht="11.25" customHeight="1" x14ac:dyDescent="0.25">
      <c r="A239" s="111"/>
      <c r="B239" s="276"/>
      <c r="C239" s="269"/>
      <c r="D239" s="71"/>
      <c r="E239" s="73" t="s">
        <v>122</v>
      </c>
      <c r="F239" s="71"/>
      <c r="G239" s="73" t="s">
        <v>122</v>
      </c>
      <c r="H239" s="223"/>
      <c r="I239" s="224"/>
      <c r="J239" s="225"/>
      <c r="K239" s="226"/>
      <c r="L239" s="226"/>
      <c r="M239" s="226"/>
      <c r="N239" s="226"/>
      <c r="O239" s="226"/>
      <c r="P239" s="227"/>
      <c r="Q239" s="19"/>
      <c r="R239" s="40"/>
      <c r="T239" s="34">
        <f t="shared" si="62"/>
        <v>0</v>
      </c>
      <c r="W239" s="283"/>
    </row>
    <row r="240" spans="1:49" s="34" customFormat="1" ht="11.25" customHeight="1" x14ac:dyDescent="0.25">
      <c r="A240" s="111"/>
      <c r="B240" s="276"/>
      <c r="C240" s="270"/>
      <c r="D240" s="78">
        <f>D230-SUM(D231:D239)</f>
        <v>0</v>
      </c>
      <c r="E240" s="77" t="s">
        <v>6</v>
      </c>
      <c r="F240" s="78">
        <f>F230-SUM(F231:F239)</f>
        <v>0</v>
      </c>
      <c r="G240" s="77" t="s">
        <v>6</v>
      </c>
      <c r="H240" s="218"/>
      <c r="I240" s="219"/>
      <c r="J240" s="220"/>
      <c r="K240" s="221"/>
      <c r="L240" s="221"/>
      <c r="M240" s="221"/>
      <c r="N240" s="221"/>
      <c r="O240" s="221"/>
      <c r="P240" s="222"/>
      <c r="Q240" s="19"/>
      <c r="T240" s="34">
        <f t="shared" si="62"/>
        <v>0</v>
      </c>
      <c r="W240" s="283"/>
    </row>
    <row r="241" spans="1:49" s="34" customFormat="1" ht="11.25" customHeight="1" thickBot="1" x14ac:dyDescent="0.3">
      <c r="A241" s="111"/>
      <c r="B241" s="277"/>
      <c r="C241" s="82" t="s">
        <v>135</v>
      </c>
      <c r="D241" s="83">
        <f>IF(D230=0,0,+IF($J230=0,SUM($J231:$J240),0)+IF($K230=0,SUM($K231:$K240),0)+IF($L230=0,SUM($L231:$L240),0)+IF($M230=0,SUM($M231:$M240),0)+IF($N230=0,SUM($N231:$N240),0)+IF($O230=0,SUM($O231:$O240),0)+IF($P230=0,SUM($P231:$P240),0))</f>
        <v>0</v>
      </c>
      <c r="E241" s="84" t="s">
        <v>27</v>
      </c>
      <c r="F241" s="85">
        <f>IF(F230=0,0,+IF($K230=0,SUM($K231:$K240),0)+IF($L230=0,SUM($L231:$L240),0)+IF($M230=0,SUM($M231:$M240),0)+IF($N230=0,SUM($N231:$N240),0)+IF($O230=0,SUM($O231:$O240),0)+IF($P230=0,SUM($P231:$P240),0))</f>
        <v>0</v>
      </c>
      <c r="G241" s="84" t="s">
        <v>27</v>
      </c>
      <c r="H241" s="138"/>
      <c r="I241" s="139"/>
      <c r="J241" s="157"/>
      <c r="K241" s="86"/>
      <c r="L241" s="86"/>
      <c r="M241" s="86"/>
      <c r="N241" s="86"/>
      <c r="O241" s="86"/>
      <c r="P241" s="158"/>
      <c r="Q241" s="19"/>
      <c r="T241" s="34">
        <f t="shared" si="62"/>
        <v>0</v>
      </c>
      <c r="W241" s="284"/>
    </row>
    <row r="242" spans="1:49" s="114" customFormat="1" ht="11.25" customHeight="1" x14ac:dyDescent="0.25">
      <c r="A242" s="111"/>
      <c r="B242" s="273"/>
      <c r="C242" s="271" t="s">
        <v>136</v>
      </c>
      <c r="D242" s="112"/>
      <c r="E242" s="113"/>
      <c r="F242" s="112"/>
      <c r="G242" s="113"/>
      <c r="H242" s="178"/>
      <c r="I242" s="135"/>
      <c r="J242" s="172"/>
      <c r="K242" s="175"/>
      <c r="L242" s="175"/>
      <c r="M242" s="175"/>
      <c r="N242" s="175"/>
      <c r="O242" s="175"/>
      <c r="P242" s="156"/>
      <c r="Q242" s="19"/>
      <c r="R242" s="34"/>
      <c r="S242" s="34"/>
      <c r="T242" s="34">
        <f>B244</f>
        <v>0</v>
      </c>
      <c r="U242" s="34"/>
      <c r="V242" s="34"/>
      <c r="W242" s="282">
        <f>+B244</f>
        <v>0</v>
      </c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</row>
    <row r="243" spans="1:49" s="34" customFormat="1" ht="11.25" customHeight="1" x14ac:dyDescent="0.25">
      <c r="A243" s="111"/>
      <c r="B243" s="274"/>
      <c r="C243" s="272"/>
      <c r="D243" s="17">
        <v>0</v>
      </c>
      <c r="E243" s="191" t="s">
        <v>0</v>
      </c>
      <c r="F243" s="17">
        <v>0</v>
      </c>
      <c r="G243" s="191" t="s">
        <v>0</v>
      </c>
      <c r="H243" s="179">
        <v>0</v>
      </c>
      <c r="I243" s="169">
        <v>0</v>
      </c>
      <c r="J243" s="173">
        <f t="shared" ref="J243:J251" si="63">+H243+I243</f>
        <v>0</v>
      </c>
      <c r="K243" s="176">
        <v>0</v>
      </c>
      <c r="L243" s="176">
        <v>0</v>
      </c>
      <c r="M243" s="176">
        <v>0</v>
      </c>
      <c r="N243" s="176">
        <v>0</v>
      </c>
      <c r="O243" s="176">
        <v>0</v>
      </c>
      <c r="P243" s="170">
        <v>0</v>
      </c>
      <c r="Q243" s="19"/>
      <c r="R243" s="35">
        <f t="shared" ref="R243:R251" si="64">D243+F243-(J243+K243+L243+M243+N243+O243+P243)</f>
        <v>0</v>
      </c>
      <c r="S243" s="36" t="s">
        <v>19</v>
      </c>
      <c r="T243" s="34">
        <f>T242</f>
        <v>0</v>
      </c>
      <c r="U243" s="123">
        <f>+B244</f>
        <v>0</v>
      </c>
      <c r="W243" s="283"/>
    </row>
    <row r="244" spans="1:49" s="34" customFormat="1" ht="11.25" customHeight="1" x14ac:dyDescent="0.25">
      <c r="A244" s="115"/>
      <c r="B244" s="275"/>
      <c r="C244" s="268" t="s">
        <v>133</v>
      </c>
      <c r="D244" s="71"/>
      <c r="E244" s="73" t="s">
        <v>1</v>
      </c>
      <c r="F244" s="71"/>
      <c r="G244" s="73" t="s">
        <v>1</v>
      </c>
      <c r="H244" s="180"/>
      <c r="I244" s="181"/>
      <c r="J244" s="182">
        <f t="shared" si="63"/>
        <v>0</v>
      </c>
      <c r="K244" s="183"/>
      <c r="L244" s="183"/>
      <c r="M244" s="183"/>
      <c r="N244" s="183"/>
      <c r="O244" s="183"/>
      <c r="P244" s="184"/>
      <c r="Q244" s="54"/>
      <c r="R244" s="40">
        <f t="shared" si="64"/>
        <v>0</v>
      </c>
      <c r="S244" s="34" t="s">
        <v>19</v>
      </c>
      <c r="T244" s="34">
        <f t="shared" ref="T244:T254" si="65">T243</f>
        <v>0</v>
      </c>
      <c r="W244" s="283"/>
    </row>
    <row r="245" spans="1:49" s="34" customFormat="1" ht="11.25" customHeight="1" x14ac:dyDescent="0.25">
      <c r="A245" s="111"/>
      <c r="B245" s="276"/>
      <c r="C245" s="269"/>
      <c r="D245" s="71"/>
      <c r="E245" s="73" t="s">
        <v>4</v>
      </c>
      <c r="F245" s="71"/>
      <c r="G245" s="73" t="s">
        <v>4</v>
      </c>
      <c r="H245" s="180"/>
      <c r="I245" s="181"/>
      <c r="J245" s="182">
        <f t="shared" si="63"/>
        <v>0</v>
      </c>
      <c r="K245" s="185"/>
      <c r="L245" s="185"/>
      <c r="M245" s="185"/>
      <c r="N245" s="185"/>
      <c r="O245" s="185"/>
      <c r="P245" s="186"/>
      <c r="Q245" s="19"/>
      <c r="R245" s="40">
        <f t="shared" si="64"/>
        <v>0</v>
      </c>
      <c r="S245" s="34" t="s">
        <v>19</v>
      </c>
      <c r="T245" s="34">
        <f t="shared" si="65"/>
        <v>0</v>
      </c>
      <c r="W245" s="283"/>
    </row>
    <row r="246" spans="1:49" s="34" customFormat="1" ht="11.25" customHeight="1" x14ac:dyDescent="0.25">
      <c r="A246" s="111"/>
      <c r="B246" s="276"/>
      <c r="C246" s="269"/>
      <c r="D246" s="71"/>
      <c r="E246" s="73" t="s">
        <v>3</v>
      </c>
      <c r="F246" s="71"/>
      <c r="G246" s="73" t="s">
        <v>3</v>
      </c>
      <c r="H246" s="187"/>
      <c r="I246" s="181"/>
      <c r="J246" s="182">
        <f t="shared" si="63"/>
        <v>0</v>
      </c>
      <c r="K246" s="183"/>
      <c r="L246" s="183"/>
      <c r="M246" s="183"/>
      <c r="N246" s="183"/>
      <c r="O246" s="183"/>
      <c r="P246" s="184"/>
      <c r="Q246" s="19"/>
      <c r="R246" s="40">
        <f t="shared" si="64"/>
        <v>0</v>
      </c>
      <c r="S246" s="34" t="s">
        <v>19</v>
      </c>
      <c r="T246" s="34">
        <f t="shared" si="65"/>
        <v>0</v>
      </c>
      <c r="W246" s="283"/>
    </row>
    <row r="247" spans="1:49" s="34" customFormat="1" ht="11.25" customHeight="1" x14ac:dyDescent="0.25">
      <c r="A247" s="111"/>
      <c r="B247" s="276"/>
      <c r="C247" s="269"/>
      <c r="D247" s="71"/>
      <c r="E247" s="73" t="s">
        <v>2</v>
      </c>
      <c r="F247" s="71"/>
      <c r="G247" s="73" t="s">
        <v>2</v>
      </c>
      <c r="H247" s="180"/>
      <c r="I247" s="181"/>
      <c r="J247" s="182">
        <f t="shared" si="63"/>
        <v>0</v>
      </c>
      <c r="K247" s="183"/>
      <c r="L247" s="183"/>
      <c r="M247" s="183"/>
      <c r="N247" s="183"/>
      <c r="O247" s="183"/>
      <c r="P247" s="184"/>
      <c r="Q247" s="19"/>
      <c r="R247" s="40">
        <f t="shared" si="64"/>
        <v>0</v>
      </c>
      <c r="S247" s="34" t="s">
        <v>19</v>
      </c>
      <c r="T247" s="34">
        <f t="shared" si="65"/>
        <v>0</v>
      </c>
      <c r="W247" s="283"/>
    </row>
    <row r="248" spans="1:49" s="34" customFormat="1" ht="11.25" customHeight="1" x14ac:dyDescent="0.25">
      <c r="A248" s="111"/>
      <c r="B248" s="276"/>
      <c r="C248" s="269"/>
      <c r="D248" s="71"/>
      <c r="E248" s="73" t="s">
        <v>5</v>
      </c>
      <c r="F248" s="71"/>
      <c r="G248" s="73" t="s">
        <v>5</v>
      </c>
      <c r="H248" s="180"/>
      <c r="I248" s="181"/>
      <c r="J248" s="182">
        <f t="shared" si="63"/>
        <v>0</v>
      </c>
      <c r="K248" s="183"/>
      <c r="L248" s="183"/>
      <c r="M248" s="183"/>
      <c r="N248" s="183"/>
      <c r="O248" s="183"/>
      <c r="P248" s="184"/>
      <c r="Q248" s="19"/>
      <c r="R248" s="40">
        <f t="shared" si="64"/>
        <v>0</v>
      </c>
      <c r="S248" s="34" t="s">
        <v>19</v>
      </c>
      <c r="T248" s="34">
        <f t="shared" si="65"/>
        <v>0</v>
      </c>
      <c r="W248" s="283"/>
    </row>
    <row r="249" spans="1:49" s="34" customFormat="1" ht="11.25" customHeight="1" x14ac:dyDescent="0.25">
      <c r="A249" s="111"/>
      <c r="B249" s="276"/>
      <c r="C249" s="269"/>
      <c r="D249" s="71"/>
      <c r="E249" s="73" t="s">
        <v>8</v>
      </c>
      <c r="F249" s="71"/>
      <c r="G249" s="73" t="s">
        <v>8</v>
      </c>
      <c r="H249" s="180"/>
      <c r="I249" s="181"/>
      <c r="J249" s="182">
        <f t="shared" si="63"/>
        <v>0</v>
      </c>
      <c r="K249" s="183"/>
      <c r="L249" s="183"/>
      <c r="M249" s="183"/>
      <c r="N249" s="183"/>
      <c r="O249" s="183"/>
      <c r="P249" s="184"/>
      <c r="Q249" s="19"/>
      <c r="R249" s="40">
        <f t="shared" si="64"/>
        <v>0</v>
      </c>
      <c r="S249" s="1" t="s">
        <v>19</v>
      </c>
      <c r="T249" s="34">
        <f t="shared" si="65"/>
        <v>0</v>
      </c>
      <c r="W249" s="283"/>
    </row>
    <row r="250" spans="1:49" s="34" customFormat="1" ht="11.25" customHeight="1" x14ac:dyDescent="0.25">
      <c r="A250" s="111"/>
      <c r="B250" s="276"/>
      <c r="C250" s="269"/>
      <c r="D250" s="71"/>
      <c r="E250" s="73" t="s">
        <v>7</v>
      </c>
      <c r="F250" s="71"/>
      <c r="G250" s="73" t="s">
        <v>7</v>
      </c>
      <c r="H250" s="180"/>
      <c r="I250" s="181"/>
      <c r="J250" s="182">
        <f t="shared" si="63"/>
        <v>0</v>
      </c>
      <c r="K250" s="183"/>
      <c r="L250" s="183"/>
      <c r="M250" s="183"/>
      <c r="N250" s="183"/>
      <c r="O250" s="183"/>
      <c r="P250" s="184"/>
      <c r="Q250" s="19"/>
      <c r="R250" s="40">
        <f t="shared" si="64"/>
        <v>0</v>
      </c>
      <c r="S250" s="34" t="s">
        <v>19</v>
      </c>
      <c r="T250" s="34">
        <f t="shared" si="65"/>
        <v>0</v>
      </c>
      <c r="W250" s="283"/>
    </row>
    <row r="251" spans="1:49" s="34" customFormat="1" ht="11.25" customHeight="1" x14ac:dyDescent="0.25">
      <c r="A251" s="111"/>
      <c r="B251" s="276"/>
      <c r="C251" s="268" t="s">
        <v>134</v>
      </c>
      <c r="D251" s="230"/>
      <c r="E251" s="77" t="s">
        <v>9</v>
      </c>
      <c r="F251" s="231"/>
      <c r="G251" s="77" t="s">
        <v>9</v>
      </c>
      <c r="H251" s="188"/>
      <c r="I251" s="217"/>
      <c r="J251" s="189">
        <f t="shared" si="63"/>
        <v>0</v>
      </c>
      <c r="K251" s="190"/>
      <c r="L251" s="190"/>
      <c r="M251" s="190"/>
      <c r="N251" s="190"/>
      <c r="O251" s="190"/>
      <c r="P251" s="237"/>
      <c r="Q251" s="19"/>
      <c r="R251" s="40">
        <f t="shared" si="64"/>
        <v>0</v>
      </c>
      <c r="S251" s="34" t="s">
        <v>19</v>
      </c>
      <c r="T251" s="34">
        <f t="shared" si="65"/>
        <v>0</v>
      </c>
      <c r="W251" s="283"/>
    </row>
    <row r="252" spans="1:49" s="34" customFormat="1" ht="11.25" customHeight="1" x14ac:dyDescent="0.25">
      <c r="A252" s="111"/>
      <c r="B252" s="276"/>
      <c r="C252" s="269"/>
      <c r="D252" s="71"/>
      <c r="E252" s="73" t="s">
        <v>122</v>
      </c>
      <c r="F252" s="71"/>
      <c r="G252" s="73" t="s">
        <v>122</v>
      </c>
      <c r="H252" s="232"/>
      <c r="I252" s="233"/>
      <c r="J252" s="234"/>
      <c r="K252" s="235"/>
      <c r="L252" s="235"/>
      <c r="M252" s="235"/>
      <c r="N252" s="235"/>
      <c r="O252" s="235"/>
      <c r="P252" s="236"/>
      <c r="Q252" s="19"/>
      <c r="R252" s="40"/>
      <c r="T252" s="34">
        <f t="shared" si="65"/>
        <v>0</v>
      </c>
      <c r="W252" s="283"/>
    </row>
    <row r="253" spans="1:49" s="34" customFormat="1" ht="11.25" customHeight="1" x14ac:dyDescent="0.25">
      <c r="A253" s="111"/>
      <c r="B253" s="276"/>
      <c r="C253" s="269"/>
      <c r="D253" s="78">
        <f>D243-SUM(D244:D252)</f>
        <v>0</v>
      </c>
      <c r="E253" s="77" t="s">
        <v>6</v>
      </c>
      <c r="F253" s="78">
        <f>F243-SUM(F244:F252)</f>
        <v>0</v>
      </c>
      <c r="G253" s="77" t="s">
        <v>6</v>
      </c>
      <c r="H253" s="218"/>
      <c r="I253" s="219"/>
      <c r="J253" s="220"/>
      <c r="K253" s="221"/>
      <c r="L253" s="221"/>
      <c r="M253" s="221"/>
      <c r="N253" s="221"/>
      <c r="O253" s="221"/>
      <c r="P253" s="222"/>
      <c r="Q253" s="19"/>
      <c r="T253" s="34">
        <f t="shared" si="65"/>
        <v>0</v>
      </c>
      <c r="W253" s="283"/>
    </row>
    <row r="254" spans="1:49" s="34" customFormat="1" ht="11.25" customHeight="1" thickBot="1" x14ac:dyDescent="0.3">
      <c r="A254" s="111"/>
      <c r="B254" s="277"/>
      <c r="C254" s="258" t="s">
        <v>135</v>
      </c>
      <c r="D254" s="83">
        <f>IF(D243=0,0,+IF($J243=0,SUM($J244:$J253),0)+IF($K243=0,SUM($K244:$K253),0)+IF($L243=0,SUM($L244:$L253),0)+IF($M243=0,SUM($M244:$M253),0)+IF($N243=0,SUM($N244:$N253),0)+IF($O243=0,SUM($O244:$O253),0)+IF($P243=0,SUM($P244:$P253),0))</f>
        <v>0</v>
      </c>
      <c r="E254" s="84" t="s">
        <v>27</v>
      </c>
      <c r="F254" s="85">
        <f>IF(F243=0,0,+IF($K243=0,SUM($K244:$K253),0)+IF($L243=0,SUM($L244:$L253),0)+IF($M243=0,SUM($M244:$M253),0)+IF($N243=0,SUM($N244:$N253),0)+IF($O243=0,SUM($O244:$O253),0)+IF($P243=0,SUM($P244:$P253),0))</f>
        <v>0</v>
      </c>
      <c r="G254" s="84" t="s">
        <v>27</v>
      </c>
      <c r="H254" s="138"/>
      <c r="I254" s="139"/>
      <c r="J254" s="157"/>
      <c r="K254" s="86"/>
      <c r="L254" s="86"/>
      <c r="M254" s="86"/>
      <c r="N254" s="86"/>
      <c r="O254" s="86"/>
      <c r="P254" s="158"/>
      <c r="Q254" s="19"/>
      <c r="T254" s="34">
        <f t="shared" si="65"/>
        <v>0</v>
      </c>
      <c r="W254" s="284"/>
    </row>
    <row r="255" spans="1:49" s="114" customFormat="1" ht="11.25" customHeight="1" x14ac:dyDescent="0.25">
      <c r="A255" s="111"/>
      <c r="B255" s="273"/>
      <c r="C255" s="271" t="s">
        <v>136</v>
      </c>
      <c r="D255" s="112"/>
      <c r="E255" s="113"/>
      <c r="F255" s="112"/>
      <c r="G255" s="113"/>
      <c r="H255" s="178"/>
      <c r="I255" s="135"/>
      <c r="J255" s="172"/>
      <c r="K255" s="175"/>
      <c r="L255" s="175"/>
      <c r="M255" s="175"/>
      <c r="N255" s="175"/>
      <c r="O255" s="175"/>
      <c r="P255" s="156"/>
      <c r="Q255" s="19"/>
      <c r="R255" s="34"/>
      <c r="S255" s="34"/>
      <c r="T255" s="34">
        <f>B257</f>
        <v>0</v>
      </c>
      <c r="U255" s="34"/>
      <c r="V255" s="34"/>
      <c r="W255" s="282">
        <f>+B257</f>
        <v>0</v>
      </c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</row>
    <row r="256" spans="1:49" s="34" customFormat="1" ht="11.25" customHeight="1" x14ac:dyDescent="0.25">
      <c r="A256" s="111"/>
      <c r="B256" s="274"/>
      <c r="C256" s="272"/>
      <c r="D256" s="17">
        <v>0</v>
      </c>
      <c r="E256" s="191" t="s">
        <v>0</v>
      </c>
      <c r="F256" s="17">
        <v>0</v>
      </c>
      <c r="G256" s="191" t="s">
        <v>0</v>
      </c>
      <c r="H256" s="179">
        <v>0</v>
      </c>
      <c r="I256" s="169">
        <v>0</v>
      </c>
      <c r="J256" s="173">
        <f t="shared" ref="J256:J264" si="66">+H256+I256</f>
        <v>0</v>
      </c>
      <c r="K256" s="176">
        <v>0</v>
      </c>
      <c r="L256" s="176">
        <v>0</v>
      </c>
      <c r="M256" s="176">
        <v>0</v>
      </c>
      <c r="N256" s="176">
        <v>0</v>
      </c>
      <c r="O256" s="176">
        <v>0</v>
      </c>
      <c r="P256" s="170">
        <v>0</v>
      </c>
      <c r="Q256" s="19"/>
      <c r="R256" s="35">
        <f t="shared" ref="R256:R264" si="67">D256+F256-(J256+K256+L256+M256+N256+O256+P256)</f>
        <v>0</v>
      </c>
      <c r="S256" s="36" t="s">
        <v>19</v>
      </c>
      <c r="T256" s="34">
        <f>T255</f>
        <v>0</v>
      </c>
      <c r="U256" s="123">
        <f>+B257</f>
        <v>0</v>
      </c>
      <c r="W256" s="283"/>
    </row>
    <row r="257" spans="1:23" s="34" customFormat="1" ht="11.25" customHeight="1" x14ac:dyDescent="0.25">
      <c r="A257" s="115"/>
      <c r="B257" s="275"/>
      <c r="C257" s="268" t="s">
        <v>133</v>
      </c>
      <c r="D257" s="71"/>
      <c r="E257" s="73" t="s">
        <v>1</v>
      </c>
      <c r="F257" s="71"/>
      <c r="G257" s="73" t="s">
        <v>1</v>
      </c>
      <c r="H257" s="180"/>
      <c r="I257" s="181"/>
      <c r="J257" s="182">
        <f t="shared" si="66"/>
        <v>0</v>
      </c>
      <c r="K257" s="183"/>
      <c r="L257" s="183"/>
      <c r="M257" s="183"/>
      <c r="N257" s="183"/>
      <c r="O257" s="183"/>
      <c r="P257" s="184"/>
      <c r="Q257" s="54"/>
      <c r="R257" s="40">
        <f t="shared" si="67"/>
        <v>0</v>
      </c>
      <c r="S257" s="34" t="s">
        <v>19</v>
      </c>
      <c r="T257" s="34">
        <f t="shared" ref="T257:T267" si="68">T256</f>
        <v>0</v>
      </c>
      <c r="W257" s="283"/>
    </row>
    <row r="258" spans="1:23" s="34" customFormat="1" ht="11.25" customHeight="1" x14ac:dyDescent="0.25">
      <c r="A258" s="111"/>
      <c r="B258" s="276"/>
      <c r="C258" s="269"/>
      <c r="D258" s="71"/>
      <c r="E258" s="73" t="s">
        <v>4</v>
      </c>
      <c r="F258" s="71"/>
      <c r="G258" s="73" t="s">
        <v>4</v>
      </c>
      <c r="H258" s="180"/>
      <c r="I258" s="181"/>
      <c r="J258" s="182">
        <f t="shared" si="66"/>
        <v>0</v>
      </c>
      <c r="K258" s="185"/>
      <c r="L258" s="185"/>
      <c r="M258" s="185"/>
      <c r="N258" s="185"/>
      <c r="O258" s="185"/>
      <c r="P258" s="186"/>
      <c r="Q258" s="19"/>
      <c r="R258" s="40">
        <f t="shared" si="67"/>
        <v>0</v>
      </c>
      <c r="S258" s="34" t="s">
        <v>19</v>
      </c>
      <c r="T258" s="34">
        <f t="shared" si="68"/>
        <v>0</v>
      </c>
      <c r="W258" s="283"/>
    </row>
    <row r="259" spans="1:23" s="34" customFormat="1" ht="11.25" customHeight="1" x14ac:dyDescent="0.25">
      <c r="A259" s="111"/>
      <c r="B259" s="276"/>
      <c r="C259" s="269"/>
      <c r="D259" s="71"/>
      <c r="E259" s="73" t="s">
        <v>3</v>
      </c>
      <c r="F259" s="71"/>
      <c r="G259" s="73" t="s">
        <v>3</v>
      </c>
      <c r="H259" s="187"/>
      <c r="I259" s="181"/>
      <c r="J259" s="182">
        <f t="shared" si="66"/>
        <v>0</v>
      </c>
      <c r="K259" s="183"/>
      <c r="L259" s="183"/>
      <c r="M259" s="183"/>
      <c r="N259" s="183"/>
      <c r="O259" s="183"/>
      <c r="P259" s="184"/>
      <c r="Q259" s="19"/>
      <c r="R259" s="40">
        <f t="shared" si="67"/>
        <v>0</v>
      </c>
      <c r="S259" s="34" t="s">
        <v>19</v>
      </c>
      <c r="T259" s="34">
        <f t="shared" si="68"/>
        <v>0</v>
      </c>
      <c r="W259" s="283"/>
    </row>
    <row r="260" spans="1:23" s="34" customFormat="1" ht="11.25" customHeight="1" x14ac:dyDescent="0.25">
      <c r="A260" s="111"/>
      <c r="B260" s="276"/>
      <c r="C260" s="269"/>
      <c r="D260" s="71"/>
      <c r="E260" s="73" t="s">
        <v>2</v>
      </c>
      <c r="F260" s="71"/>
      <c r="G260" s="73" t="s">
        <v>2</v>
      </c>
      <c r="H260" s="180"/>
      <c r="I260" s="181"/>
      <c r="J260" s="182">
        <f t="shared" si="66"/>
        <v>0</v>
      </c>
      <c r="K260" s="183"/>
      <c r="L260" s="183"/>
      <c r="M260" s="183"/>
      <c r="N260" s="183"/>
      <c r="O260" s="183"/>
      <c r="P260" s="184"/>
      <c r="Q260" s="19"/>
      <c r="R260" s="40">
        <f t="shared" si="67"/>
        <v>0</v>
      </c>
      <c r="S260" s="34" t="s">
        <v>19</v>
      </c>
      <c r="T260" s="34">
        <f t="shared" si="68"/>
        <v>0</v>
      </c>
      <c r="W260" s="283"/>
    </row>
    <row r="261" spans="1:23" s="34" customFormat="1" ht="11.25" customHeight="1" x14ac:dyDescent="0.25">
      <c r="A261" s="111"/>
      <c r="B261" s="276"/>
      <c r="C261" s="269"/>
      <c r="D261" s="71"/>
      <c r="E261" s="73" t="s">
        <v>5</v>
      </c>
      <c r="F261" s="71"/>
      <c r="G261" s="73" t="s">
        <v>5</v>
      </c>
      <c r="H261" s="180"/>
      <c r="I261" s="181"/>
      <c r="J261" s="182">
        <f t="shared" si="66"/>
        <v>0</v>
      </c>
      <c r="K261" s="183"/>
      <c r="L261" s="183"/>
      <c r="M261" s="183"/>
      <c r="N261" s="183"/>
      <c r="O261" s="183"/>
      <c r="P261" s="184"/>
      <c r="Q261" s="19"/>
      <c r="R261" s="40">
        <f t="shared" si="67"/>
        <v>0</v>
      </c>
      <c r="S261" s="34" t="s">
        <v>19</v>
      </c>
      <c r="T261" s="34">
        <f t="shared" si="68"/>
        <v>0</v>
      </c>
      <c r="W261" s="283"/>
    </row>
    <row r="262" spans="1:23" s="34" customFormat="1" ht="11.25" customHeight="1" x14ac:dyDescent="0.25">
      <c r="A262" s="111"/>
      <c r="B262" s="276"/>
      <c r="C262" s="269"/>
      <c r="D262" s="71"/>
      <c r="E262" s="73" t="s">
        <v>8</v>
      </c>
      <c r="F262" s="71"/>
      <c r="G262" s="73" t="s">
        <v>8</v>
      </c>
      <c r="H262" s="180"/>
      <c r="I262" s="181"/>
      <c r="J262" s="182">
        <f t="shared" si="66"/>
        <v>0</v>
      </c>
      <c r="K262" s="183"/>
      <c r="L262" s="183"/>
      <c r="M262" s="183"/>
      <c r="N262" s="183"/>
      <c r="O262" s="183"/>
      <c r="P262" s="184"/>
      <c r="Q262" s="19"/>
      <c r="R262" s="40">
        <f t="shared" si="67"/>
        <v>0</v>
      </c>
      <c r="S262" s="1" t="s">
        <v>19</v>
      </c>
      <c r="T262" s="34">
        <f t="shared" si="68"/>
        <v>0</v>
      </c>
      <c r="W262" s="283"/>
    </row>
    <row r="263" spans="1:23" s="34" customFormat="1" ht="11.25" customHeight="1" x14ac:dyDescent="0.25">
      <c r="A263" s="111"/>
      <c r="B263" s="276"/>
      <c r="C263" s="269"/>
      <c r="D263" s="71"/>
      <c r="E263" s="73" t="s">
        <v>7</v>
      </c>
      <c r="F263" s="71"/>
      <c r="G263" s="73" t="s">
        <v>7</v>
      </c>
      <c r="H263" s="180"/>
      <c r="I263" s="181"/>
      <c r="J263" s="182">
        <f t="shared" si="66"/>
        <v>0</v>
      </c>
      <c r="K263" s="183"/>
      <c r="L263" s="183"/>
      <c r="M263" s="183"/>
      <c r="N263" s="183"/>
      <c r="O263" s="183"/>
      <c r="P263" s="184"/>
      <c r="Q263" s="19"/>
      <c r="R263" s="40">
        <f t="shared" si="67"/>
        <v>0</v>
      </c>
      <c r="S263" s="34" t="s">
        <v>19</v>
      </c>
      <c r="T263" s="34">
        <f t="shared" si="68"/>
        <v>0</v>
      </c>
      <c r="W263" s="283"/>
    </row>
    <row r="264" spans="1:23" s="34" customFormat="1" ht="11.25" customHeight="1" x14ac:dyDescent="0.25">
      <c r="A264" s="111"/>
      <c r="B264" s="276"/>
      <c r="C264" s="268" t="s">
        <v>134</v>
      </c>
      <c r="D264" s="230"/>
      <c r="E264" s="77" t="s">
        <v>9</v>
      </c>
      <c r="F264" s="231"/>
      <c r="G264" s="77" t="s">
        <v>9</v>
      </c>
      <c r="H264" s="188"/>
      <c r="I264" s="217"/>
      <c r="J264" s="189">
        <f t="shared" si="66"/>
        <v>0</v>
      </c>
      <c r="K264" s="190"/>
      <c r="L264" s="190"/>
      <c r="M264" s="190"/>
      <c r="N264" s="190"/>
      <c r="O264" s="190"/>
      <c r="P264" s="237"/>
      <c r="Q264" s="19"/>
      <c r="R264" s="40">
        <f t="shared" si="67"/>
        <v>0</v>
      </c>
      <c r="S264" s="34" t="s">
        <v>19</v>
      </c>
      <c r="T264" s="34">
        <f t="shared" si="68"/>
        <v>0</v>
      </c>
      <c r="W264" s="283"/>
    </row>
    <row r="265" spans="1:23" s="34" customFormat="1" ht="11.25" customHeight="1" x14ac:dyDescent="0.25">
      <c r="A265" s="111"/>
      <c r="B265" s="276"/>
      <c r="C265" s="269"/>
      <c r="D265" s="71"/>
      <c r="E265" s="73" t="s">
        <v>122</v>
      </c>
      <c r="F265" s="71"/>
      <c r="G265" s="73" t="s">
        <v>122</v>
      </c>
      <c r="H265" s="232"/>
      <c r="I265" s="233"/>
      <c r="J265" s="234"/>
      <c r="K265" s="235"/>
      <c r="L265" s="235"/>
      <c r="M265" s="235"/>
      <c r="N265" s="235"/>
      <c r="O265" s="235"/>
      <c r="P265" s="236"/>
      <c r="Q265" s="19"/>
      <c r="R265" s="40"/>
      <c r="T265" s="34">
        <f t="shared" si="68"/>
        <v>0</v>
      </c>
      <c r="W265" s="283"/>
    </row>
    <row r="266" spans="1:23" s="34" customFormat="1" ht="11.25" customHeight="1" x14ac:dyDescent="0.25">
      <c r="A266" s="111"/>
      <c r="B266" s="276"/>
      <c r="C266" s="270"/>
      <c r="D266" s="78">
        <f>D256-SUM(D257:D265)</f>
        <v>0</v>
      </c>
      <c r="E266" s="77" t="s">
        <v>6</v>
      </c>
      <c r="F266" s="78">
        <f>F256-SUM(F257:F265)</f>
        <v>0</v>
      </c>
      <c r="G266" s="77" t="s">
        <v>6</v>
      </c>
      <c r="H266" s="218"/>
      <c r="I266" s="219"/>
      <c r="J266" s="220"/>
      <c r="K266" s="221"/>
      <c r="L266" s="221"/>
      <c r="M266" s="221"/>
      <c r="N266" s="221"/>
      <c r="O266" s="221"/>
      <c r="P266" s="222"/>
      <c r="Q266" s="19"/>
      <c r="T266" s="34">
        <f t="shared" si="68"/>
        <v>0</v>
      </c>
      <c r="W266" s="283"/>
    </row>
    <row r="267" spans="1:23" s="34" customFormat="1" ht="11.25" customHeight="1" thickBot="1" x14ac:dyDescent="0.3">
      <c r="A267" s="111"/>
      <c r="B267" s="277"/>
      <c r="C267" s="82" t="s">
        <v>135</v>
      </c>
      <c r="D267" s="83">
        <f>IF(D256=0,0,+IF($J256=0,SUM($J257:$J266),0)+IF($K256=0,SUM($K257:$K266),0)+IF($L256=0,SUM($L257:$L266),0)+IF($M256=0,SUM($M257:$M266),0)+IF($N256=0,SUM($N257:$N266),0)+IF($O256=0,SUM($O257:$O266),0)+IF($P256=0,SUM($P257:$P266),0))</f>
        <v>0</v>
      </c>
      <c r="E267" s="84" t="s">
        <v>27</v>
      </c>
      <c r="F267" s="85">
        <f>IF(F256=0,0,+IF($K256=0,SUM($K257:$K266),0)+IF($L256=0,SUM($L257:$L266),0)+IF($M256=0,SUM($M257:$M266),0)+IF($N256=0,SUM($N257:$N266),0)+IF($O256=0,SUM($O257:$O266),0)+IF($P256=0,SUM($P257:$P266),0))</f>
        <v>0</v>
      </c>
      <c r="G267" s="84" t="s">
        <v>27</v>
      </c>
      <c r="H267" s="138"/>
      <c r="I267" s="139"/>
      <c r="J267" s="157"/>
      <c r="K267" s="86"/>
      <c r="L267" s="86"/>
      <c r="M267" s="86"/>
      <c r="N267" s="86"/>
      <c r="O267" s="86"/>
      <c r="P267" s="158"/>
      <c r="Q267" s="19"/>
      <c r="T267" s="34">
        <f t="shared" si="68"/>
        <v>0</v>
      </c>
      <c r="W267" s="284"/>
    </row>
    <row r="268" spans="1:23" s="34" customFormat="1" ht="3.75" customHeight="1" x14ac:dyDescent="0.25">
      <c r="A268" s="288" t="s">
        <v>82</v>
      </c>
      <c r="B268" s="116"/>
      <c r="C268" s="117"/>
      <c r="D268" s="29"/>
      <c r="E268" s="43"/>
      <c r="F268" s="5"/>
      <c r="G268" s="6"/>
      <c r="H268" s="202"/>
      <c r="I268" s="5"/>
      <c r="J268" s="205"/>
      <c r="K268" s="208"/>
      <c r="L268" s="208"/>
      <c r="M268" s="208"/>
      <c r="N268" s="208"/>
      <c r="O268" s="208"/>
      <c r="P268" s="159"/>
      <c r="Q268" s="19"/>
      <c r="R268" s="36"/>
      <c r="S268" s="36"/>
    </row>
    <row r="269" spans="1:23" s="34" customFormat="1" ht="12" customHeight="1" x14ac:dyDescent="0.25">
      <c r="A269" s="289"/>
      <c r="B269" s="95" t="s">
        <v>25</v>
      </c>
      <c r="C269" s="96" t="s">
        <v>63</v>
      </c>
      <c r="D269" s="131">
        <f>SUMIF($U$34:$U$268,"=Ongoing",D$34:D$268)</f>
        <v>0</v>
      </c>
      <c r="E269" s="132"/>
      <c r="F269" s="131">
        <f>SUMIF($U$34:$U$268,"=Ongoing",F$34:F$268)</f>
        <v>0</v>
      </c>
      <c r="G269" s="8"/>
      <c r="H269" s="203">
        <f t="shared" ref="H269:P269" si="69">SUMIF($U$34:$U$268,"=Ongoing",H$34:H$268)</f>
        <v>0</v>
      </c>
      <c r="I269" s="194">
        <f t="shared" si="69"/>
        <v>0</v>
      </c>
      <c r="J269" s="206">
        <f t="shared" si="69"/>
        <v>0</v>
      </c>
      <c r="K269" s="209">
        <f t="shared" si="69"/>
        <v>0</v>
      </c>
      <c r="L269" s="209">
        <f t="shared" si="69"/>
        <v>0</v>
      </c>
      <c r="M269" s="209">
        <f t="shared" si="69"/>
        <v>0</v>
      </c>
      <c r="N269" s="209">
        <f t="shared" si="69"/>
        <v>0</v>
      </c>
      <c r="O269" s="209">
        <f t="shared" si="69"/>
        <v>0</v>
      </c>
      <c r="P269" s="195">
        <f t="shared" si="69"/>
        <v>0</v>
      </c>
      <c r="Q269" s="19"/>
      <c r="R269" s="35">
        <f>D269+F269-(J269+K269+L269+M269+N269+O269+P269)</f>
        <v>0</v>
      </c>
      <c r="S269" s="36" t="s">
        <v>19</v>
      </c>
    </row>
    <row r="270" spans="1:23" s="34" customFormat="1" ht="12" customHeight="1" x14ac:dyDescent="0.25">
      <c r="A270" s="289"/>
      <c r="B270" s="95" t="s">
        <v>22</v>
      </c>
      <c r="C270" s="96" t="s">
        <v>64</v>
      </c>
      <c r="D270" s="131">
        <f>SUMIF($U$34:$U$268,"=A",D$34:D$268)</f>
        <v>0</v>
      </c>
      <c r="E270" s="132"/>
      <c r="F270" s="131">
        <f>SUMIF($U$34:$U$268,"=A",F$34:F$268)</f>
        <v>0</v>
      </c>
      <c r="G270" s="8"/>
      <c r="H270" s="203">
        <f t="shared" ref="H270:P270" si="70">SUMIF($U$34:$U$268,"=A",H$34:H$268)</f>
        <v>0</v>
      </c>
      <c r="I270" s="194">
        <f t="shared" si="70"/>
        <v>0</v>
      </c>
      <c r="J270" s="206">
        <f t="shared" si="70"/>
        <v>0</v>
      </c>
      <c r="K270" s="209">
        <f t="shared" si="70"/>
        <v>0</v>
      </c>
      <c r="L270" s="209">
        <f t="shared" si="70"/>
        <v>0</v>
      </c>
      <c r="M270" s="209">
        <f t="shared" si="70"/>
        <v>0</v>
      </c>
      <c r="N270" s="209">
        <f t="shared" si="70"/>
        <v>0</v>
      </c>
      <c r="O270" s="209">
        <f t="shared" si="70"/>
        <v>0</v>
      </c>
      <c r="P270" s="195">
        <f t="shared" si="70"/>
        <v>0</v>
      </c>
      <c r="Q270" s="19"/>
      <c r="R270" s="35">
        <f>D270+F270-(J270+K270+L270+M270+N270+O270+P270)</f>
        <v>0</v>
      </c>
      <c r="S270" s="36" t="s">
        <v>19</v>
      </c>
    </row>
    <row r="271" spans="1:23" s="34" customFormat="1" ht="12" customHeight="1" x14ac:dyDescent="0.25">
      <c r="A271" s="289"/>
      <c r="B271" s="95" t="s">
        <v>23</v>
      </c>
      <c r="C271" s="96" t="s">
        <v>65</v>
      </c>
      <c r="D271" s="131">
        <f>SUMIF($U$34:$U$268,"=B",D$34:D$268)</f>
        <v>0</v>
      </c>
      <c r="E271" s="132"/>
      <c r="F271" s="131">
        <f>SUMIF($U$34:$U$268,"=B",F$34:F$268)</f>
        <v>0</v>
      </c>
      <c r="G271" s="8"/>
      <c r="H271" s="203">
        <f t="shared" ref="H271:P271" si="71">SUMIF($U$34:$U$268,"=B",H$34:H$268)</f>
        <v>0</v>
      </c>
      <c r="I271" s="194">
        <f t="shared" si="71"/>
        <v>0</v>
      </c>
      <c r="J271" s="206">
        <f t="shared" si="71"/>
        <v>0</v>
      </c>
      <c r="K271" s="209">
        <f t="shared" si="71"/>
        <v>0</v>
      </c>
      <c r="L271" s="209">
        <f t="shared" si="71"/>
        <v>0</v>
      </c>
      <c r="M271" s="209">
        <f t="shared" si="71"/>
        <v>0</v>
      </c>
      <c r="N271" s="209">
        <f t="shared" si="71"/>
        <v>0</v>
      </c>
      <c r="O271" s="209">
        <f t="shared" si="71"/>
        <v>0</v>
      </c>
      <c r="P271" s="195">
        <f t="shared" si="71"/>
        <v>0</v>
      </c>
      <c r="Q271" s="19"/>
      <c r="R271" s="35">
        <f>D271+F271-(J271+K271+L271+M271+N271+O271+P271)</f>
        <v>0</v>
      </c>
      <c r="S271" s="36" t="s">
        <v>19</v>
      </c>
    </row>
    <row r="272" spans="1:23" s="34" customFormat="1" ht="6" customHeight="1" thickBot="1" x14ac:dyDescent="0.35">
      <c r="A272" s="289"/>
      <c r="B272" s="118"/>
      <c r="C272" s="37"/>
      <c r="D272" s="38"/>
      <c r="E272" s="39"/>
      <c r="F272" s="38"/>
      <c r="G272" s="39"/>
      <c r="H272" s="204"/>
      <c r="I272" s="27"/>
      <c r="J272" s="207"/>
      <c r="K272" s="210"/>
      <c r="L272" s="210"/>
      <c r="M272" s="210"/>
      <c r="N272" s="210"/>
      <c r="O272" s="210"/>
      <c r="P272" s="161"/>
      <c r="Q272" s="19"/>
    </row>
    <row r="273" spans="1:20" s="34" customFormat="1" ht="14.25" customHeight="1" x14ac:dyDescent="0.25">
      <c r="A273" s="289"/>
      <c r="B273" s="119"/>
      <c r="C273" s="97" t="s">
        <v>10</v>
      </c>
      <c r="D273" s="18">
        <f>SUMIF($E$34:$E$268,"=T",D$34:D$268)</f>
        <v>0</v>
      </c>
      <c r="E273" s="62" t="s">
        <v>0</v>
      </c>
      <c r="F273" s="11">
        <f>SUMIF($E$34:$E$268,"=T",F$34:F$268)</f>
        <v>0</v>
      </c>
      <c r="G273" s="62" t="s">
        <v>0</v>
      </c>
      <c r="H273" s="200">
        <f t="shared" ref="H273:P273" si="72">SUMIF($E$34:$E$272,"=T",H$34:H$272)</f>
        <v>0</v>
      </c>
      <c r="I273" s="192">
        <f t="shared" si="72"/>
        <v>0</v>
      </c>
      <c r="J273" s="197">
        <f t="shared" si="72"/>
        <v>0</v>
      </c>
      <c r="K273" s="198">
        <f t="shared" si="72"/>
        <v>0</v>
      </c>
      <c r="L273" s="198">
        <f t="shared" si="72"/>
        <v>0</v>
      </c>
      <c r="M273" s="198">
        <f t="shared" si="72"/>
        <v>0</v>
      </c>
      <c r="N273" s="198">
        <f t="shared" si="72"/>
        <v>0</v>
      </c>
      <c r="O273" s="198">
        <f t="shared" si="72"/>
        <v>0</v>
      </c>
      <c r="P273" s="193">
        <f t="shared" si="72"/>
        <v>0</v>
      </c>
      <c r="Q273" s="19"/>
      <c r="R273" s="35">
        <f t="shared" ref="R273:R281" si="73">D273+F273-(J273+K273+L273+M273+N273+O273+P273)</f>
        <v>0</v>
      </c>
      <c r="S273" s="36" t="s">
        <v>19</v>
      </c>
    </row>
    <row r="274" spans="1:20" s="34" customFormat="1" ht="9.75" customHeight="1" x14ac:dyDescent="0.25">
      <c r="A274" s="289"/>
      <c r="B274" s="98" t="s">
        <v>1</v>
      </c>
      <c r="C274" s="99" t="s">
        <v>11</v>
      </c>
      <c r="D274" s="72">
        <f>SUMIF($E$34:$E$268,"=S/C",D$34:D$268)</f>
        <v>0</v>
      </c>
      <c r="E274" s="73" t="s">
        <v>1</v>
      </c>
      <c r="F274" s="74">
        <f>SUMIF($E$34:$E$268,"=S/C",F$34:F$268)</f>
        <v>0</v>
      </c>
      <c r="G274" s="73" t="s">
        <v>1</v>
      </c>
      <c r="H274" s="187">
        <f t="shared" ref="H274:P274" si="74">SUMIF($E$34:$E$268,"=S/C",H$34:H$268)</f>
        <v>0</v>
      </c>
      <c r="I274" s="196">
        <f t="shared" si="74"/>
        <v>0</v>
      </c>
      <c r="J274" s="182">
        <f t="shared" si="74"/>
        <v>0</v>
      </c>
      <c r="K274" s="185">
        <f t="shared" si="74"/>
        <v>0</v>
      </c>
      <c r="L274" s="185">
        <f t="shared" si="74"/>
        <v>0</v>
      </c>
      <c r="M274" s="185">
        <f t="shared" si="74"/>
        <v>0</v>
      </c>
      <c r="N274" s="185">
        <f t="shared" si="74"/>
        <v>0</v>
      </c>
      <c r="O274" s="185">
        <f t="shared" si="74"/>
        <v>0</v>
      </c>
      <c r="P274" s="186">
        <f t="shared" si="74"/>
        <v>0</v>
      </c>
      <c r="Q274" s="19"/>
      <c r="R274" s="40">
        <f t="shared" si="73"/>
        <v>0</v>
      </c>
      <c r="S274" s="34" t="s">
        <v>19</v>
      </c>
      <c r="T274" s="34" t="str">
        <f t="shared" ref="T274:T282" si="75">B274</f>
        <v>S/C</v>
      </c>
    </row>
    <row r="275" spans="1:20" s="34" customFormat="1" ht="9.75" customHeight="1" x14ac:dyDescent="0.25">
      <c r="A275" s="289"/>
      <c r="B275" s="98" t="s">
        <v>4</v>
      </c>
      <c r="C275" s="99" t="s">
        <v>32</v>
      </c>
      <c r="D275" s="72">
        <f>SUMIF($E$34:$E$268,"=ggih",D$34:D$268)</f>
        <v>0</v>
      </c>
      <c r="E275" s="73" t="s">
        <v>4</v>
      </c>
      <c r="F275" s="74">
        <f>SUMIF($E$34:$E$268,"=ggih",F$34:F$268)</f>
        <v>0</v>
      </c>
      <c r="G275" s="73" t="s">
        <v>4</v>
      </c>
      <c r="H275" s="187">
        <f t="shared" ref="H275:P275" si="76">SUMIF($E$34:$E$268,"=ggih",H$34:H$268)</f>
        <v>0</v>
      </c>
      <c r="I275" s="196">
        <f t="shared" si="76"/>
        <v>0</v>
      </c>
      <c r="J275" s="182">
        <f t="shared" si="76"/>
        <v>0</v>
      </c>
      <c r="K275" s="185">
        <f t="shared" si="76"/>
        <v>0</v>
      </c>
      <c r="L275" s="185">
        <f t="shared" si="76"/>
        <v>0</v>
      </c>
      <c r="M275" s="185">
        <f t="shared" si="76"/>
        <v>0</v>
      </c>
      <c r="N275" s="185">
        <f t="shared" si="76"/>
        <v>0</v>
      </c>
      <c r="O275" s="185">
        <f t="shared" si="76"/>
        <v>0</v>
      </c>
      <c r="P275" s="186">
        <f t="shared" si="76"/>
        <v>0</v>
      </c>
      <c r="Q275" s="19"/>
      <c r="R275" s="40">
        <f t="shared" si="73"/>
        <v>0</v>
      </c>
      <c r="S275" s="34" t="s">
        <v>19</v>
      </c>
      <c r="T275" s="34" t="str">
        <f t="shared" si="75"/>
        <v>GGIH</v>
      </c>
    </row>
    <row r="276" spans="1:20" s="34" customFormat="1" ht="9.75" customHeight="1" x14ac:dyDescent="0.25">
      <c r="A276" s="289"/>
      <c r="B276" s="98" t="s">
        <v>3</v>
      </c>
      <c r="C276" s="99" t="s">
        <v>12</v>
      </c>
      <c r="D276" s="72">
        <f>SUMIF($E$34:$E$268,"=ggp",D$34:D$268)</f>
        <v>0</v>
      </c>
      <c r="E276" s="73" t="s">
        <v>3</v>
      </c>
      <c r="F276" s="74">
        <f>SUMIF($E$34:$E$268,"=ggp",F$34:F$268)</f>
        <v>0</v>
      </c>
      <c r="G276" s="73" t="s">
        <v>3</v>
      </c>
      <c r="H276" s="187">
        <f t="shared" ref="H276:P276" si="77">SUMIF($E$34:$E$268,"=ggp",H$34:H$268)</f>
        <v>0</v>
      </c>
      <c r="I276" s="196">
        <f t="shared" si="77"/>
        <v>0</v>
      </c>
      <c r="J276" s="182">
        <f t="shared" si="77"/>
        <v>0</v>
      </c>
      <c r="K276" s="185">
        <f t="shared" si="77"/>
        <v>0</v>
      </c>
      <c r="L276" s="185">
        <f t="shared" si="77"/>
        <v>0</v>
      </c>
      <c r="M276" s="185">
        <f t="shared" si="77"/>
        <v>0</v>
      </c>
      <c r="N276" s="185">
        <f t="shared" si="77"/>
        <v>0</v>
      </c>
      <c r="O276" s="185">
        <f t="shared" si="77"/>
        <v>0</v>
      </c>
      <c r="P276" s="186">
        <f t="shared" si="77"/>
        <v>0</v>
      </c>
      <c r="Q276" s="19"/>
      <c r="R276" s="40">
        <f t="shared" si="73"/>
        <v>0</v>
      </c>
      <c r="S276" s="34" t="s">
        <v>19</v>
      </c>
      <c r="T276" s="34" t="str">
        <f t="shared" si="75"/>
        <v>GGP</v>
      </c>
    </row>
    <row r="277" spans="1:20" s="34" customFormat="1" ht="9.75" customHeight="1" x14ac:dyDescent="0.25">
      <c r="A277" s="289"/>
      <c r="B277" s="98" t="s">
        <v>2</v>
      </c>
      <c r="C277" s="100" t="s">
        <v>33</v>
      </c>
      <c r="D277" s="72">
        <f>SUMIF($E$34:$E$268,"=ggtbr",D$34:D$268)</f>
        <v>0</v>
      </c>
      <c r="E277" s="73" t="s">
        <v>2</v>
      </c>
      <c r="F277" s="72">
        <f>SUMIF($E$34:$E$268,"=ggtbr",F$34:F$268)</f>
        <v>0</v>
      </c>
      <c r="G277" s="73" t="s">
        <v>2</v>
      </c>
      <c r="H277" s="187">
        <f t="shared" ref="H277:P277" si="78">SUMIF($E$34:$E$268,"=ggtbr",H$34:H$268)</f>
        <v>0</v>
      </c>
      <c r="I277" s="196">
        <f t="shared" si="78"/>
        <v>0</v>
      </c>
      <c r="J277" s="182">
        <f t="shared" si="78"/>
        <v>0</v>
      </c>
      <c r="K277" s="185">
        <f t="shared" si="78"/>
        <v>0</v>
      </c>
      <c r="L277" s="185">
        <f t="shared" si="78"/>
        <v>0</v>
      </c>
      <c r="M277" s="185">
        <f t="shared" si="78"/>
        <v>0</v>
      </c>
      <c r="N277" s="185">
        <f t="shared" si="78"/>
        <v>0</v>
      </c>
      <c r="O277" s="185">
        <f t="shared" si="78"/>
        <v>0</v>
      </c>
      <c r="P277" s="186">
        <f t="shared" si="78"/>
        <v>0</v>
      </c>
      <c r="Q277" s="19"/>
      <c r="R277" s="40">
        <f t="shared" si="73"/>
        <v>0</v>
      </c>
      <c r="S277" s="34" t="s">
        <v>19</v>
      </c>
      <c r="T277" s="34" t="str">
        <f t="shared" si="75"/>
        <v>GGTBR</v>
      </c>
    </row>
    <row r="278" spans="1:20" s="34" customFormat="1" ht="9.75" customHeight="1" x14ac:dyDescent="0.25">
      <c r="A278" s="289"/>
      <c r="B278" s="98" t="s">
        <v>5</v>
      </c>
      <c r="C278" s="99" t="s">
        <v>13</v>
      </c>
      <c r="D278" s="72">
        <f>SUMIF($E$34:$E$268,"=cft",D$34:D$268)</f>
        <v>0</v>
      </c>
      <c r="E278" s="73" t="s">
        <v>5</v>
      </c>
      <c r="F278" s="72">
        <f>SUMIF($E$34:$E$268,"=cft",F$34:F$268)</f>
        <v>0</v>
      </c>
      <c r="G278" s="73" t="s">
        <v>5</v>
      </c>
      <c r="H278" s="187">
        <f t="shared" ref="H278:P278" si="79">SUMIF($E$34:$E$268,"=cft",H$34:H$268)</f>
        <v>0</v>
      </c>
      <c r="I278" s="196">
        <f t="shared" si="79"/>
        <v>0</v>
      </c>
      <c r="J278" s="182">
        <f t="shared" si="79"/>
        <v>0</v>
      </c>
      <c r="K278" s="185">
        <f t="shared" si="79"/>
        <v>0</v>
      </c>
      <c r="L278" s="185">
        <f t="shared" si="79"/>
        <v>0</v>
      </c>
      <c r="M278" s="185">
        <f t="shared" si="79"/>
        <v>0</v>
      </c>
      <c r="N278" s="185">
        <f t="shared" si="79"/>
        <v>0</v>
      </c>
      <c r="O278" s="185">
        <f t="shared" si="79"/>
        <v>0</v>
      </c>
      <c r="P278" s="186">
        <f t="shared" si="79"/>
        <v>0</v>
      </c>
      <c r="Q278" s="19"/>
      <c r="R278" s="40">
        <f t="shared" si="73"/>
        <v>0</v>
      </c>
      <c r="S278" s="34" t="s">
        <v>19</v>
      </c>
      <c r="T278" s="34" t="str">
        <f t="shared" si="75"/>
        <v>CFT</v>
      </c>
    </row>
    <row r="279" spans="1:20" s="34" customFormat="1" ht="9.75" customHeight="1" x14ac:dyDescent="0.25">
      <c r="A279" s="289"/>
      <c r="B279" s="98" t="s">
        <v>8</v>
      </c>
      <c r="C279" s="99" t="s">
        <v>16</v>
      </c>
      <c r="D279" s="72">
        <f>SUMIF($E$34:$E$268,"=frf",D$34:D$268)</f>
        <v>0</v>
      </c>
      <c r="E279" s="73" t="s">
        <v>8</v>
      </c>
      <c r="F279" s="72">
        <f>SUMIF($E$34:$E$268,"=frf",F$34:F$268)</f>
        <v>0</v>
      </c>
      <c r="G279" s="73" t="s">
        <v>8</v>
      </c>
      <c r="H279" s="187">
        <f t="shared" ref="H279:P279" si="80">SUMIF($E$34:$E$268,"=frf",H$34:H$268)</f>
        <v>0</v>
      </c>
      <c r="I279" s="196">
        <f t="shared" si="80"/>
        <v>0</v>
      </c>
      <c r="J279" s="182">
        <f t="shared" si="80"/>
        <v>0</v>
      </c>
      <c r="K279" s="185">
        <f t="shared" si="80"/>
        <v>0</v>
      </c>
      <c r="L279" s="185">
        <f t="shared" si="80"/>
        <v>0</v>
      </c>
      <c r="M279" s="185">
        <f t="shared" si="80"/>
        <v>0</v>
      </c>
      <c r="N279" s="185">
        <f t="shared" si="80"/>
        <v>0</v>
      </c>
      <c r="O279" s="185">
        <f t="shared" si="80"/>
        <v>0</v>
      </c>
      <c r="P279" s="186">
        <f t="shared" si="80"/>
        <v>0</v>
      </c>
      <c r="Q279" s="19"/>
      <c r="R279" s="40">
        <f t="shared" si="73"/>
        <v>0</v>
      </c>
      <c r="S279" s="34" t="s">
        <v>19</v>
      </c>
      <c r="T279" s="34" t="str">
        <f t="shared" si="75"/>
        <v>FRF</v>
      </c>
    </row>
    <row r="280" spans="1:20" s="34" customFormat="1" ht="9.75" customHeight="1" x14ac:dyDescent="0.25">
      <c r="A280" s="289"/>
      <c r="B280" s="98" t="s">
        <v>7</v>
      </c>
      <c r="C280" s="99" t="s">
        <v>15</v>
      </c>
      <c r="D280" s="72">
        <f>SUMIF($E$34:$E$268,"=rfdf",D$34:D$268)</f>
        <v>0</v>
      </c>
      <c r="E280" s="73" t="s">
        <v>7</v>
      </c>
      <c r="F280" s="72">
        <f>SUMIF($E$34:$E$268,"=rfdf",F$34:F$268)</f>
        <v>0</v>
      </c>
      <c r="G280" s="73" t="s">
        <v>7</v>
      </c>
      <c r="H280" s="187">
        <f t="shared" ref="H280:P280" si="81">SUMIF($E$34:$E$268,"=rfdf",H$34:H$268)</f>
        <v>0</v>
      </c>
      <c r="I280" s="196">
        <f t="shared" si="81"/>
        <v>0</v>
      </c>
      <c r="J280" s="182">
        <f t="shared" si="81"/>
        <v>0</v>
      </c>
      <c r="K280" s="185">
        <f t="shared" si="81"/>
        <v>0</v>
      </c>
      <c r="L280" s="185">
        <f t="shared" si="81"/>
        <v>0</v>
      </c>
      <c r="M280" s="185">
        <f t="shared" si="81"/>
        <v>0</v>
      </c>
      <c r="N280" s="185">
        <f t="shared" si="81"/>
        <v>0</v>
      </c>
      <c r="O280" s="185">
        <f t="shared" si="81"/>
        <v>0</v>
      </c>
      <c r="P280" s="186">
        <f t="shared" si="81"/>
        <v>0</v>
      </c>
      <c r="Q280" s="19"/>
      <c r="R280" s="40">
        <f t="shared" si="73"/>
        <v>0</v>
      </c>
      <c r="S280" s="34" t="s">
        <v>19</v>
      </c>
      <c r="T280" s="34" t="str">
        <f t="shared" si="75"/>
        <v>RFDF</v>
      </c>
    </row>
    <row r="281" spans="1:20" s="34" customFormat="1" ht="9.75" customHeight="1" x14ac:dyDescent="0.25">
      <c r="A281" s="289"/>
      <c r="B281" s="98" t="s">
        <v>9</v>
      </c>
      <c r="C281" s="99" t="s">
        <v>17</v>
      </c>
      <c r="D281" s="76">
        <f>SUMIF($E$34:$E$268,"=ofs",D$34:D$268)</f>
        <v>0</v>
      </c>
      <c r="E281" s="77" t="s">
        <v>9</v>
      </c>
      <c r="F281" s="78">
        <f>SUMIF($E$34:$E$268,"=ofs",F$34:F$268)</f>
        <v>0</v>
      </c>
      <c r="G281" s="77" t="s">
        <v>9</v>
      </c>
      <c r="H281" s="201">
        <f t="shared" ref="H281:P281" si="82">SUMIF($E$34:$E$268,"=ofs",H$34:H$268)</f>
        <v>0</v>
      </c>
      <c r="I281" s="248">
        <f t="shared" si="82"/>
        <v>0</v>
      </c>
      <c r="J281" s="189">
        <f t="shared" si="82"/>
        <v>0</v>
      </c>
      <c r="K281" s="199">
        <f t="shared" si="82"/>
        <v>0</v>
      </c>
      <c r="L281" s="199">
        <f t="shared" si="82"/>
        <v>0</v>
      </c>
      <c r="M281" s="199">
        <f t="shared" si="82"/>
        <v>0</v>
      </c>
      <c r="N281" s="199">
        <f t="shared" si="82"/>
        <v>0</v>
      </c>
      <c r="O281" s="199">
        <f t="shared" si="82"/>
        <v>0</v>
      </c>
      <c r="P281" s="249">
        <f t="shared" si="82"/>
        <v>0</v>
      </c>
      <c r="Q281" s="19"/>
      <c r="R281" s="40">
        <f t="shared" si="73"/>
        <v>0</v>
      </c>
      <c r="S281" s="34" t="s">
        <v>19</v>
      </c>
      <c r="T281" s="34" t="str">
        <f t="shared" si="75"/>
        <v>OFS</v>
      </c>
    </row>
    <row r="282" spans="1:20" s="34" customFormat="1" ht="9.75" customHeight="1" x14ac:dyDescent="0.25">
      <c r="A282" s="289"/>
      <c r="B282" s="98" t="s">
        <v>122</v>
      </c>
      <c r="C282" s="99" t="s">
        <v>123</v>
      </c>
      <c r="D282" s="75">
        <f>SUMIF($E$34:$E$268,"=CENT",D$34:D$268)</f>
        <v>0</v>
      </c>
      <c r="E282" s="73" t="s">
        <v>122</v>
      </c>
      <c r="F282" s="74">
        <f>SUMIF($E$34:$E$268,"=CENT",F$34:F$268)</f>
        <v>0</v>
      </c>
      <c r="G282" s="73" t="s">
        <v>122</v>
      </c>
      <c r="H282" s="241"/>
      <c r="I282" s="242"/>
      <c r="J282" s="225"/>
      <c r="K282" s="239"/>
      <c r="L282" s="239"/>
      <c r="M282" s="239"/>
      <c r="N282" s="239"/>
      <c r="O282" s="239"/>
      <c r="P282" s="240"/>
      <c r="Q282" s="19"/>
      <c r="R282" s="40"/>
      <c r="T282" s="34" t="str">
        <f t="shared" si="75"/>
        <v>CENT</v>
      </c>
    </row>
    <row r="283" spans="1:20" s="34" customFormat="1" ht="9.75" customHeight="1" x14ac:dyDescent="0.25">
      <c r="A283" s="289"/>
      <c r="B283" s="98" t="s">
        <v>6</v>
      </c>
      <c r="C283" s="99" t="s">
        <v>14</v>
      </c>
      <c r="D283" s="76">
        <f>SUMIF($E$34:$E$268,"=icl",D$34:D$268)</f>
        <v>0</v>
      </c>
      <c r="E283" s="77" t="s">
        <v>6</v>
      </c>
      <c r="F283" s="78">
        <f>SUMIF($E$34:$E$268,"=icl",F$34:F$268)</f>
        <v>0</v>
      </c>
      <c r="G283" s="77" t="s">
        <v>6</v>
      </c>
      <c r="H283" s="218"/>
      <c r="I283" s="219"/>
      <c r="J283" s="243"/>
      <c r="K283" s="244"/>
      <c r="L283" s="244"/>
      <c r="M283" s="244"/>
      <c r="N283" s="244"/>
      <c r="O283" s="244"/>
      <c r="P283" s="245"/>
      <c r="Q283" s="19"/>
    </row>
    <row r="284" spans="1:20" s="34" customFormat="1" ht="9.75" customHeight="1" x14ac:dyDescent="0.25">
      <c r="A284" s="289"/>
      <c r="B284" s="101" t="s">
        <v>27</v>
      </c>
      <c r="C284" s="102" t="s">
        <v>59</v>
      </c>
      <c r="D284" s="79">
        <f>SUMIF($E$34:$E$268,"=ibl",D$34:D$268)</f>
        <v>0</v>
      </c>
      <c r="E284" s="80" t="s">
        <v>27</v>
      </c>
      <c r="F284" s="81">
        <f>SUMIF($E$34:$E$268,"=ibl",F$34:F$268)</f>
        <v>0</v>
      </c>
      <c r="G284" s="80" t="s">
        <v>27</v>
      </c>
      <c r="H284" s="246"/>
      <c r="I284" s="247"/>
      <c r="J284" s="164"/>
      <c r="K284" s="42"/>
      <c r="L284" s="42"/>
      <c r="M284" s="42"/>
      <c r="N284" s="42"/>
      <c r="O284" s="42"/>
      <c r="P284" s="165"/>
      <c r="Q284" s="19"/>
    </row>
    <row r="285" spans="1:20" s="34" customFormat="1" ht="10.5" customHeight="1" x14ac:dyDescent="0.25">
      <c r="A285" s="289"/>
      <c r="B285" s="103" t="s">
        <v>24</v>
      </c>
      <c r="C285" s="104"/>
      <c r="D285" s="7"/>
      <c r="E285" s="43"/>
      <c r="F285" s="7"/>
      <c r="G285" s="6"/>
      <c r="H285" s="152"/>
      <c r="I285" s="7"/>
      <c r="J285" s="166"/>
      <c r="K285" s="7"/>
      <c r="L285" s="7"/>
      <c r="M285" s="7"/>
      <c r="N285" s="7"/>
      <c r="O285" s="7"/>
      <c r="P285" s="160"/>
      <c r="Q285" s="19"/>
    </row>
    <row r="286" spans="1:20" s="34" customFormat="1" ht="9.75" customHeight="1" x14ac:dyDescent="0.25">
      <c r="A286" s="289"/>
      <c r="B286" s="98" t="s">
        <v>25</v>
      </c>
      <c r="C286" s="105" t="s">
        <v>130</v>
      </c>
      <c r="D286" s="7"/>
      <c r="E286" s="33"/>
      <c r="F286" s="7"/>
      <c r="G286" s="8"/>
      <c r="H286" s="152"/>
      <c r="I286" s="7"/>
      <c r="J286" s="166"/>
      <c r="K286" s="7"/>
      <c r="L286" s="7"/>
      <c r="M286" s="7"/>
      <c r="N286" s="7"/>
      <c r="O286" s="7"/>
      <c r="P286" s="160"/>
      <c r="Q286" s="19"/>
    </row>
    <row r="287" spans="1:20" s="34" customFormat="1" ht="9.75" customHeight="1" x14ac:dyDescent="0.25">
      <c r="A287" s="289"/>
      <c r="B287" s="98" t="s">
        <v>22</v>
      </c>
      <c r="C287" s="99" t="s">
        <v>28</v>
      </c>
      <c r="D287" s="7"/>
      <c r="E287" s="33"/>
      <c r="F287" s="7"/>
      <c r="G287" s="8"/>
      <c r="H287" s="152"/>
      <c r="I287" s="7"/>
      <c r="J287" s="166"/>
      <c r="K287" s="7"/>
      <c r="L287" s="7"/>
      <c r="M287" s="7"/>
      <c r="N287" s="7"/>
      <c r="O287" s="7"/>
      <c r="P287" s="160"/>
      <c r="Q287" s="19"/>
    </row>
    <row r="288" spans="1:20" s="34" customFormat="1" ht="9.75" customHeight="1" x14ac:dyDescent="0.25">
      <c r="A288" s="290"/>
      <c r="B288" s="101" t="s">
        <v>23</v>
      </c>
      <c r="C288" s="106" t="s">
        <v>29</v>
      </c>
      <c r="D288" s="9"/>
      <c r="E288" s="44"/>
      <c r="F288" s="9"/>
      <c r="G288" s="10"/>
      <c r="H288" s="153"/>
      <c r="I288" s="9"/>
      <c r="J288" s="167"/>
      <c r="K288" s="9"/>
      <c r="L288" s="9"/>
      <c r="M288" s="9"/>
      <c r="N288" s="9"/>
      <c r="O288" s="9"/>
      <c r="P288" s="168"/>
      <c r="Q288" s="19"/>
    </row>
    <row r="289" spans="1:21" s="34" customFormat="1" ht="9" customHeight="1" x14ac:dyDescent="0.3">
      <c r="A289" s="19"/>
      <c r="B289" s="120"/>
      <c r="C289" s="49"/>
      <c r="D289" s="46"/>
      <c r="E289" s="45"/>
      <c r="F289" s="46"/>
      <c r="G289" s="13"/>
      <c r="H289" s="13"/>
      <c r="I289" s="46"/>
      <c r="J289" s="13"/>
      <c r="K289" s="46"/>
      <c r="L289" s="46"/>
      <c r="M289" s="46"/>
      <c r="N289" s="46"/>
      <c r="O289" s="46"/>
      <c r="P289" s="46"/>
      <c r="Q289" s="19"/>
    </row>
    <row r="290" spans="1:21" s="4" customFormat="1" ht="32.25" customHeight="1" x14ac:dyDescent="0.3">
      <c r="A290" s="57"/>
      <c r="B290" s="53"/>
      <c r="C290" s="68"/>
      <c r="D290" s="278" t="s">
        <v>112</v>
      </c>
      <c r="E290" s="279"/>
      <c r="F290" s="279"/>
      <c r="G290" s="279"/>
      <c r="H290" s="140">
        <f t="shared" ref="H290:P290" si="83">-H273+SUM(H274:H281)</f>
        <v>0</v>
      </c>
      <c r="I290" s="140">
        <f>-I273+SUM(I274:I281)</f>
        <v>0</v>
      </c>
      <c r="J290" s="140">
        <f t="shared" si="83"/>
        <v>0</v>
      </c>
      <c r="K290" s="140">
        <f t="shared" si="83"/>
        <v>0</v>
      </c>
      <c r="L290" s="140">
        <f t="shared" si="83"/>
        <v>0</v>
      </c>
      <c r="M290" s="140">
        <f t="shared" si="83"/>
        <v>0</v>
      </c>
      <c r="N290" s="140">
        <f t="shared" si="83"/>
        <v>0</v>
      </c>
      <c r="O290" s="140">
        <f t="shared" si="83"/>
        <v>0</v>
      </c>
      <c r="P290" s="140">
        <f t="shared" si="83"/>
        <v>0</v>
      </c>
      <c r="Q290" s="147"/>
    </row>
    <row r="291" spans="1:21" s="4" customFormat="1" ht="12.75" customHeight="1" x14ac:dyDescent="0.3">
      <c r="A291" s="57"/>
      <c r="B291" s="53"/>
      <c r="C291" s="68"/>
      <c r="D291" s="280" t="s">
        <v>113</v>
      </c>
      <c r="E291" s="281"/>
      <c r="F291" s="281"/>
      <c r="G291" s="281"/>
      <c r="H291" s="141">
        <f>+H290</f>
        <v>0</v>
      </c>
      <c r="I291" s="141">
        <f>+H291+I290</f>
        <v>0</v>
      </c>
      <c r="J291" s="141">
        <f>+J290</f>
        <v>0</v>
      </c>
      <c r="K291" s="141">
        <f t="shared" ref="K291:P291" si="84">+J291+K290</f>
        <v>0</v>
      </c>
      <c r="L291" s="141">
        <f t="shared" si="84"/>
        <v>0</v>
      </c>
      <c r="M291" s="141">
        <f t="shared" si="84"/>
        <v>0</v>
      </c>
      <c r="N291" s="141">
        <f t="shared" si="84"/>
        <v>0</v>
      </c>
      <c r="O291" s="141">
        <f t="shared" si="84"/>
        <v>0</v>
      </c>
      <c r="P291" s="149">
        <f t="shared" si="84"/>
        <v>0</v>
      </c>
      <c r="Q291" s="211" t="s">
        <v>106</v>
      </c>
    </row>
    <row r="292" spans="1:21" s="34" customFormat="1" ht="9" customHeight="1" x14ac:dyDescent="0.3">
      <c r="A292" s="19"/>
      <c r="B292" s="49"/>
      <c r="C292" s="49"/>
      <c r="D292" s="46"/>
      <c r="E292" s="45"/>
      <c r="F292" s="46"/>
      <c r="G292" s="13"/>
      <c r="H292" s="13"/>
      <c r="I292" s="46"/>
      <c r="J292" s="13"/>
      <c r="K292" s="46"/>
      <c r="L292" s="46"/>
      <c r="M292" s="46"/>
      <c r="N292" s="46"/>
      <c r="O292" s="46"/>
      <c r="P292" s="46"/>
      <c r="Q292" s="19"/>
    </row>
    <row r="295" spans="1:21" s="50" customFormat="1" ht="9.75" customHeight="1" x14ac:dyDescent="0.3">
      <c r="A295" s="19"/>
      <c r="B295" s="12"/>
      <c r="C295" s="12"/>
      <c r="D295" s="46"/>
      <c r="E295" s="45"/>
      <c r="F295" s="46"/>
      <c r="G295" s="13"/>
      <c r="H295" s="13"/>
      <c r="I295" s="46"/>
      <c r="J295" s="13"/>
      <c r="K295" s="46"/>
      <c r="L295" s="46"/>
      <c r="M295" s="46"/>
      <c r="N295" s="46"/>
      <c r="O295" s="46"/>
      <c r="P295" s="121"/>
      <c r="Q295" s="19"/>
      <c r="U295" s="4"/>
    </row>
    <row r="296" spans="1:21" s="50" customFormat="1" ht="8.25" customHeight="1" x14ac:dyDescent="0.3">
      <c r="A296" s="19"/>
      <c r="B296" s="49"/>
      <c r="C296" s="49"/>
      <c r="D296" s="46"/>
      <c r="E296" s="45"/>
      <c r="F296" s="46"/>
      <c r="G296" s="13"/>
      <c r="H296" s="13"/>
      <c r="I296" s="46"/>
      <c r="J296" s="13"/>
      <c r="K296" s="46"/>
      <c r="L296" s="46"/>
      <c r="M296" s="46"/>
      <c r="N296" s="46"/>
      <c r="O296" s="46"/>
      <c r="P296" s="121"/>
      <c r="Q296" s="19"/>
      <c r="U296" s="4"/>
    </row>
    <row r="297" spans="1:21" s="50" customFormat="1" ht="8.25" customHeight="1" x14ac:dyDescent="0.3">
      <c r="A297" s="19"/>
      <c r="B297" s="49"/>
      <c r="C297" s="49"/>
      <c r="D297" s="46"/>
      <c r="E297" s="45"/>
      <c r="F297" s="46"/>
      <c r="G297" s="13"/>
      <c r="H297" s="13"/>
      <c r="I297" s="46"/>
      <c r="J297" s="13"/>
      <c r="K297" s="46"/>
      <c r="L297" s="46"/>
      <c r="M297" s="46"/>
      <c r="N297" s="46"/>
      <c r="O297" s="46"/>
      <c r="P297" s="121"/>
      <c r="Q297" s="19"/>
      <c r="U297" s="4"/>
    </row>
    <row r="305" spans="1:1" customFormat="1" ht="12.5" x14ac:dyDescent="0.25">
      <c r="A305" s="19"/>
    </row>
    <row r="306" spans="1:1" customFormat="1" ht="12.5" x14ac:dyDescent="0.25">
      <c r="A306" s="19"/>
    </row>
    <row r="307" spans="1:1" customFormat="1" ht="12.5" x14ac:dyDescent="0.25">
      <c r="A307" s="19"/>
    </row>
    <row r="308" spans="1:1" customFormat="1" ht="12.5" x14ac:dyDescent="0.25">
      <c r="A308" s="19"/>
    </row>
    <row r="309" spans="1:1" customFormat="1" ht="12.5" x14ac:dyDescent="0.25">
      <c r="A309" s="19"/>
    </row>
    <row r="310" spans="1:1" customFormat="1" ht="12.5" x14ac:dyDescent="0.25">
      <c r="A310" s="19"/>
    </row>
    <row r="311" spans="1:1" customFormat="1" ht="12.5" x14ac:dyDescent="0.25">
      <c r="A311" s="19"/>
    </row>
    <row r="312" spans="1:1" customFormat="1" ht="12.5" x14ac:dyDescent="0.25">
      <c r="A312" s="19"/>
    </row>
    <row r="313" spans="1:1" customFormat="1" ht="12.5" x14ac:dyDescent="0.25">
      <c r="A313" s="19"/>
    </row>
    <row r="314" spans="1:1" customFormat="1" ht="12.5" x14ac:dyDescent="0.25">
      <c r="A314" s="19"/>
    </row>
    <row r="315" spans="1:1" customFormat="1" ht="12.5" x14ac:dyDescent="0.25">
      <c r="A315" s="19"/>
    </row>
    <row r="316" spans="1:1" customFormat="1" ht="12.5" x14ac:dyDescent="0.25">
      <c r="A316" s="19"/>
    </row>
    <row r="317" spans="1:1" customFormat="1" ht="12.5" x14ac:dyDescent="0.25">
      <c r="A317" s="19"/>
    </row>
    <row r="318" spans="1:1" customFormat="1" ht="12.5" x14ac:dyDescent="0.25">
      <c r="A318" s="19"/>
    </row>
    <row r="319" spans="1:1" customFormat="1" ht="12.5" x14ac:dyDescent="0.25">
      <c r="A319" s="19"/>
    </row>
    <row r="320" spans="1:1" customFormat="1" ht="12.5" x14ac:dyDescent="0.25">
      <c r="A320" s="19"/>
    </row>
    <row r="321" spans="1:1" customFormat="1" ht="12.5" x14ac:dyDescent="0.25">
      <c r="A321" s="19"/>
    </row>
    <row r="322" spans="1:1" customFormat="1" ht="12.5" x14ac:dyDescent="0.25">
      <c r="A322" s="19"/>
    </row>
    <row r="323" spans="1:1" customFormat="1" ht="12.5" x14ac:dyDescent="0.25">
      <c r="A323" s="19"/>
    </row>
    <row r="324" spans="1:1" customFormat="1" ht="12.5" x14ac:dyDescent="0.25">
      <c r="A324" s="19"/>
    </row>
    <row r="325" spans="1:1" customFormat="1" ht="12.5" x14ac:dyDescent="0.25">
      <c r="A325" s="19"/>
    </row>
    <row r="326" spans="1:1" customFormat="1" ht="12.5" x14ac:dyDescent="0.25">
      <c r="A326" s="19"/>
    </row>
    <row r="327" spans="1:1" customFormat="1" ht="12.5" x14ac:dyDescent="0.25">
      <c r="A327" s="19"/>
    </row>
    <row r="328" spans="1:1" customFormat="1" ht="12.5" x14ac:dyDescent="0.25">
      <c r="A328" s="19"/>
    </row>
    <row r="329" spans="1:1" customFormat="1" ht="12.5" x14ac:dyDescent="0.25">
      <c r="A329" s="19"/>
    </row>
    <row r="330" spans="1:1" customFormat="1" ht="12.5" x14ac:dyDescent="0.25">
      <c r="A330" s="19"/>
    </row>
    <row r="331" spans="1:1" customFormat="1" ht="12.5" x14ac:dyDescent="0.25">
      <c r="A331" s="19"/>
    </row>
    <row r="332" spans="1:1" customFormat="1" ht="12.5" x14ac:dyDescent="0.25">
      <c r="A332" s="19"/>
    </row>
    <row r="333" spans="1:1" customFormat="1" ht="12.5" x14ac:dyDescent="0.25">
      <c r="A333" s="19"/>
    </row>
    <row r="334" spans="1:1" customFormat="1" ht="12.5" x14ac:dyDescent="0.25">
      <c r="A334" s="19"/>
    </row>
    <row r="335" spans="1:1" customFormat="1" ht="12.5" x14ac:dyDescent="0.25">
      <c r="A335" s="19"/>
    </row>
    <row r="336" spans="1:1" customFormat="1" ht="12.5" x14ac:dyDescent="0.25">
      <c r="A336" s="19"/>
    </row>
    <row r="337" spans="1:1" customFormat="1" ht="12.5" x14ac:dyDescent="0.25">
      <c r="A337" s="19"/>
    </row>
    <row r="338" spans="1:1" customFormat="1" ht="12.5" x14ac:dyDescent="0.25">
      <c r="A338" s="19"/>
    </row>
    <row r="339" spans="1:1" customFormat="1" ht="12.5" x14ac:dyDescent="0.25">
      <c r="A339" s="19"/>
    </row>
    <row r="340" spans="1:1" customFormat="1" ht="12.5" x14ac:dyDescent="0.25">
      <c r="A340" s="19"/>
    </row>
    <row r="341" spans="1:1" customFormat="1" ht="12.5" x14ac:dyDescent="0.25">
      <c r="A341" s="19"/>
    </row>
    <row r="342" spans="1:1" customFormat="1" ht="12.5" x14ac:dyDescent="0.25">
      <c r="A342" s="19"/>
    </row>
    <row r="343" spans="1:1" customFormat="1" ht="12.5" x14ac:dyDescent="0.25">
      <c r="A343" s="19"/>
    </row>
    <row r="344" spans="1:1" customFormat="1" ht="12.5" x14ac:dyDescent="0.25">
      <c r="A344" s="19"/>
    </row>
    <row r="345" spans="1:1" customFormat="1" ht="12.5" x14ac:dyDescent="0.25">
      <c r="A345" s="19"/>
    </row>
    <row r="346" spans="1:1" customFormat="1" ht="12.5" x14ac:dyDescent="0.25">
      <c r="A346" s="19"/>
    </row>
    <row r="347" spans="1:1" customFormat="1" ht="12.5" x14ac:dyDescent="0.25">
      <c r="A347" s="19"/>
    </row>
    <row r="348" spans="1:1" customFormat="1" ht="12.5" x14ac:dyDescent="0.25">
      <c r="A348" s="19"/>
    </row>
    <row r="349" spans="1:1" customFormat="1" ht="12.5" x14ac:dyDescent="0.25">
      <c r="A349" s="19"/>
    </row>
    <row r="350" spans="1:1" customFormat="1" ht="12.5" x14ac:dyDescent="0.25">
      <c r="A350" s="19"/>
    </row>
    <row r="351" spans="1:1" customFormat="1" ht="12.5" x14ac:dyDescent="0.25">
      <c r="A351" s="19"/>
    </row>
    <row r="352" spans="1:1" customFormat="1" ht="12.5" x14ac:dyDescent="0.25">
      <c r="A352" s="19"/>
    </row>
    <row r="361" spans="1:49" s="122" customFormat="1" ht="10.5" customHeight="1" x14ac:dyDescent="0.3">
      <c r="A361" s="19"/>
      <c r="B361" s="49"/>
      <c r="C361" s="49"/>
      <c r="D361" s="46"/>
      <c r="E361" s="45"/>
      <c r="F361" s="46"/>
      <c r="G361" s="13"/>
      <c r="H361" s="13"/>
      <c r="I361" s="46"/>
      <c r="J361" s="13"/>
      <c r="K361" s="46"/>
      <c r="L361" s="46"/>
      <c r="M361" s="46"/>
      <c r="N361" s="46"/>
      <c r="O361" s="46"/>
      <c r="P361" s="46"/>
      <c r="Q361" s="19"/>
      <c r="R361"/>
      <c r="S361"/>
      <c r="T361"/>
      <c r="U361" s="125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</row>
    <row r="362" spans="1:49" s="122" customFormat="1" ht="10.5" customHeight="1" x14ac:dyDescent="0.3">
      <c r="A362" s="19"/>
      <c r="B362" s="49"/>
      <c r="C362" s="49"/>
      <c r="D362" s="46"/>
      <c r="E362" s="45"/>
      <c r="F362" s="46"/>
      <c r="G362" s="13"/>
      <c r="H362" s="13"/>
      <c r="I362" s="46"/>
      <c r="J362" s="13"/>
      <c r="K362" s="46"/>
      <c r="L362" s="46"/>
      <c r="M362" s="46"/>
      <c r="N362" s="46"/>
      <c r="O362" s="46"/>
      <c r="P362" s="46"/>
      <c r="Q362" s="19"/>
      <c r="R362"/>
      <c r="S362"/>
      <c r="T362"/>
      <c r="U362" s="125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</row>
    <row r="381" spans="1:49" s="122" customFormat="1" ht="10.5" customHeight="1" x14ac:dyDescent="0.3">
      <c r="A381" s="19"/>
      <c r="B381" s="49"/>
      <c r="C381" s="49"/>
      <c r="D381" s="46"/>
      <c r="E381" s="45"/>
      <c r="F381" s="46"/>
      <c r="G381" s="13"/>
      <c r="H381" s="13"/>
      <c r="I381" s="46"/>
      <c r="J381" s="13"/>
      <c r="K381" s="46"/>
      <c r="L381" s="46"/>
      <c r="M381" s="46"/>
      <c r="N381" s="46"/>
      <c r="O381" s="46"/>
      <c r="P381" s="46"/>
      <c r="Q381" s="19"/>
      <c r="R381"/>
      <c r="S381"/>
      <c r="T381"/>
      <c r="U381" s="125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</row>
    <row r="382" spans="1:49" s="122" customFormat="1" ht="10.5" customHeight="1" x14ac:dyDescent="0.3">
      <c r="A382" s="19"/>
      <c r="B382" s="49"/>
      <c r="C382" s="49"/>
      <c r="D382" s="46"/>
      <c r="E382" s="45"/>
      <c r="F382" s="46"/>
      <c r="G382" s="13"/>
      <c r="H382" s="13"/>
      <c r="I382" s="46"/>
      <c r="J382" s="13"/>
      <c r="K382" s="46"/>
      <c r="L382" s="46"/>
      <c r="M382" s="46"/>
      <c r="N382" s="46"/>
      <c r="O382" s="46"/>
      <c r="P382" s="46"/>
      <c r="Q382" s="19"/>
      <c r="R382"/>
      <c r="S382"/>
      <c r="T382"/>
      <c r="U382" s="125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</row>
    <row r="391" spans="1:49" s="122" customFormat="1" ht="10.5" customHeight="1" x14ac:dyDescent="0.3">
      <c r="A391" s="19"/>
      <c r="B391" s="49"/>
      <c r="C391" s="49"/>
      <c r="D391" s="46"/>
      <c r="E391" s="45"/>
      <c r="F391" s="46"/>
      <c r="G391" s="13"/>
      <c r="H391" s="13"/>
      <c r="I391" s="46"/>
      <c r="J391" s="13"/>
      <c r="K391" s="46"/>
      <c r="L391" s="46"/>
      <c r="M391" s="46"/>
      <c r="N391" s="46"/>
      <c r="O391" s="46"/>
      <c r="P391" s="46"/>
      <c r="Q391" s="19"/>
      <c r="R391"/>
      <c r="S391"/>
      <c r="T391"/>
      <c r="U391" s="125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</row>
    <row r="392" spans="1:49" s="122" customFormat="1" ht="10.5" customHeight="1" x14ac:dyDescent="0.3">
      <c r="A392" s="19"/>
      <c r="B392" s="49"/>
      <c r="C392" s="49"/>
      <c r="D392" s="46"/>
      <c r="E392" s="45"/>
      <c r="F392" s="46"/>
      <c r="G392" s="13"/>
      <c r="H392" s="13"/>
      <c r="I392" s="46"/>
      <c r="J392" s="13"/>
      <c r="K392" s="46"/>
      <c r="L392" s="46"/>
      <c r="M392" s="46"/>
      <c r="N392" s="46"/>
      <c r="O392" s="46"/>
      <c r="P392" s="46"/>
      <c r="Q392" s="19"/>
      <c r="R392"/>
      <c r="S392"/>
      <c r="T392"/>
      <c r="U392" s="125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</row>
    <row r="401" spans="1:49" s="122" customFormat="1" ht="10.5" customHeight="1" x14ac:dyDescent="0.3">
      <c r="A401" s="19"/>
      <c r="B401" s="49"/>
      <c r="C401" s="49"/>
      <c r="D401" s="46"/>
      <c r="E401" s="45"/>
      <c r="F401" s="46"/>
      <c r="G401" s="13"/>
      <c r="H401" s="13"/>
      <c r="I401" s="46"/>
      <c r="J401" s="13"/>
      <c r="K401" s="46"/>
      <c r="L401" s="46"/>
      <c r="M401" s="46"/>
      <c r="N401" s="46"/>
      <c r="O401" s="46"/>
      <c r="P401" s="46"/>
      <c r="Q401" s="19"/>
      <c r="R401"/>
      <c r="S401"/>
      <c r="T401"/>
      <c r="U401" s="125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</row>
    <row r="402" spans="1:49" s="122" customFormat="1" ht="10.5" customHeight="1" x14ac:dyDescent="0.3">
      <c r="A402" s="19"/>
      <c r="B402" s="49"/>
      <c r="C402" s="49"/>
      <c r="D402" s="46"/>
      <c r="E402" s="45"/>
      <c r="F402" s="46"/>
      <c r="G402" s="13"/>
      <c r="H402" s="13"/>
      <c r="I402" s="46"/>
      <c r="J402" s="13"/>
      <c r="K402" s="46"/>
      <c r="L402" s="46"/>
      <c r="M402" s="46"/>
      <c r="N402" s="46"/>
      <c r="O402" s="46"/>
      <c r="P402" s="46"/>
      <c r="Q402" s="19"/>
      <c r="R402"/>
      <c r="S402"/>
      <c r="T402"/>
      <c r="U402" s="125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</row>
    <row r="411" spans="1:49" s="122" customFormat="1" ht="10.5" customHeight="1" x14ac:dyDescent="0.3">
      <c r="A411" s="19"/>
      <c r="B411" s="49"/>
      <c r="C411" s="49"/>
      <c r="D411" s="46"/>
      <c r="E411" s="45"/>
      <c r="F411" s="46"/>
      <c r="G411" s="13"/>
      <c r="H411" s="13"/>
      <c r="I411" s="46"/>
      <c r="J411" s="13"/>
      <c r="K411" s="46"/>
      <c r="L411" s="46"/>
      <c r="M411" s="46"/>
      <c r="N411" s="46"/>
      <c r="O411" s="46"/>
      <c r="P411" s="46"/>
      <c r="Q411" s="19"/>
      <c r="R411"/>
      <c r="S411"/>
      <c r="T411"/>
      <c r="U411" s="125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</row>
    <row r="412" spans="1:49" s="122" customFormat="1" ht="10.5" customHeight="1" x14ac:dyDescent="0.3">
      <c r="A412" s="19"/>
      <c r="B412" s="49"/>
      <c r="C412" s="49"/>
      <c r="D412" s="46"/>
      <c r="E412" s="45"/>
      <c r="F412" s="46"/>
      <c r="G412" s="13"/>
      <c r="H412" s="13"/>
      <c r="I412" s="46"/>
      <c r="J412" s="13"/>
      <c r="K412" s="46"/>
      <c r="L412" s="46"/>
      <c r="M412" s="46"/>
      <c r="N412" s="46"/>
      <c r="O412" s="46"/>
      <c r="P412" s="46"/>
      <c r="Q412" s="19"/>
      <c r="R412"/>
      <c r="S412"/>
      <c r="T412"/>
      <c r="U412" s="125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</row>
    <row r="417" spans="1:1" customFormat="1" ht="12.5" x14ac:dyDescent="0.25">
      <c r="A417" s="19"/>
    </row>
    <row r="418" spans="1:1" customFormat="1" ht="12.5" x14ac:dyDescent="0.25">
      <c r="A418" s="19"/>
    </row>
    <row r="419" spans="1:1" customFormat="1" ht="12.5" x14ac:dyDescent="0.25">
      <c r="A419" s="19"/>
    </row>
    <row r="420" spans="1:1" customFormat="1" ht="12.5" x14ac:dyDescent="0.25">
      <c r="A420" s="19"/>
    </row>
    <row r="421" spans="1:1" customFormat="1" ht="12.5" x14ac:dyDescent="0.25">
      <c r="A421" s="19"/>
    </row>
    <row r="422" spans="1:1" customFormat="1" ht="12.5" x14ac:dyDescent="0.25">
      <c r="A422" s="19"/>
    </row>
    <row r="423" spans="1:1" customFormat="1" ht="12.5" x14ac:dyDescent="0.25">
      <c r="A423" s="19"/>
    </row>
    <row r="424" spans="1:1" customFormat="1" ht="12.5" x14ac:dyDescent="0.25">
      <c r="A424" s="19"/>
    </row>
    <row r="425" spans="1:1" customFormat="1" ht="12.5" x14ac:dyDescent="0.25">
      <c r="A425" s="19"/>
    </row>
    <row r="426" spans="1:1" customFormat="1" ht="12.5" x14ac:dyDescent="0.25">
      <c r="A426" s="19"/>
    </row>
    <row r="427" spans="1:1" customFormat="1" ht="12.5" x14ac:dyDescent="0.25">
      <c r="A427" s="19"/>
    </row>
    <row r="428" spans="1:1" customFormat="1" ht="12.5" x14ac:dyDescent="0.25">
      <c r="A428" s="19"/>
    </row>
    <row r="429" spans="1:1" customFormat="1" ht="12.5" x14ac:dyDescent="0.25">
      <c r="A429" s="19"/>
    </row>
    <row r="430" spans="1:1" customFormat="1" ht="12.5" x14ac:dyDescent="0.25">
      <c r="A430" s="19"/>
    </row>
    <row r="431" spans="1:1" customFormat="1" ht="12.5" x14ac:dyDescent="0.25">
      <c r="A431" s="19"/>
    </row>
    <row r="432" spans="1:1" customFormat="1" ht="12.5" x14ac:dyDescent="0.25">
      <c r="A432" s="19"/>
    </row>
    <row r="433" customFormat="1" ht="12.5" x14ac:dyDescent="0.25"/>
    <row r="434" customFormat="1" ht="12.5" x14ac:dyDescent="0.25"/>
    <row r="435" customFormat="1" ht="12.5" x14ac:dyDescent="0.25"/>
    <row r="436" customFormat="1" ht="12.5" x14ac:dyDescent="0.25"/>
    <row r="437" customFormat="1" ht="12.5" x14ac:dyDescent="0.25"/>
    <row r="438" customFormat="1" ht="12.5" x14ac:dyDescent="0.25"/>
    <row r="439" customFormat="1" ht="12.5" x14ac:dyDescent="0.25"/>
    <row r="440" customFormat="1" ht="12.5" x14ac:dyDescent="0.25"/>
    <row r="441" customFormat="1" ht="12.5" x14ac:dyDescent="0.25"/>
    <row r="442" customFormat="1" ht="12.5" x14ac:dyDescent="0.25"/>
    <row r="443" customFormat="1" ht="12.5" x14ac:dyDescent="0.25"/>
    <row r="444" customFormat="1" ht="12.5" x14ac:dyDescent="0.25"/>
    <row r="445" customFormat="1" ht="12.5" x14ac:dyDescent="0.25"/>
    <row r="446" customFormat="1" ht="12.5" x14ac:dyDescent="0.25"/>
    <row r="447" customFormat="1" ht="12.5" x14ac:dyDescent="0.25"/>
    <row r="448" customFormat="1" ht="12.5" x14ac:dyDescent="0.25"/>
    <row r="449" customFormat="1" ht="12.5" x14ac:dyDescent="0.25"/>
    <row r="450" customFormat="1" ht="12.5" x14ac:dyDescent="0.25"/>
    <row r="451" customFormat="1" ht="12.5" x14ac:dyDescent="0.25"/>
    <row r="452" customFormat="1" ht="12.5" x14ac:dyDescent="0.25"/>
    <row r="453" customFormat="1" ht="12.5" x14ac:dyDescent="0.25"/>
    <row r="454" customFormat="1" ht="12.5" x14ac:dyDescent="0.25"/>
    <row r="455" customFormat="1" ht="12.5" x14ac:dyDescent="0.25"/>
    <row r="456" customFormat="1" ht="12.5" x14ac:dyDescent="0.25"/>
    <row r="457" customFormat="1" ht="12.5" x14ac:dyDescent="0.25"/>
    <row r="458" customFormat="1" ht="12.5" x14ac:dyDescent="0.25"/>
    <row r="459" customFormat="1" ht="12.5" x14ac:dyDescent="0.25"/>
    <row r="460" customFormat="1" ht="12.5" x14ac:dyDescent="0.25"/>
    <row r="461" customFormat="1" ht="12.5" x14ac:dyDescent="0.25"/>
    <row r="462" customFormat="1" ht="12.5" x14ac:dyDescent="0.25"/>
    <row r="463" customFormat="1" ht="12.5" x14ac:dyDescent="0.25"/>
    <row r="464" customFormat="1" ht="12.5" x14ac:dyDescent="0.25"/>
    <row r="465" customFormat="1" ht="12.5" x14ac:dyDescent="0.25"/>
    <row r="466" customFormat="1" ht="12.5" x14ac:dyDescent="0.25"/>
    <row r="467" customFormat="1" ht="12.5" x14ac:dyDescent="0.25"/>
    <row r="468" customFormat="1" ht="12.5" x14ac:dyDescent="0.25"/>
    <row r="469" customFormat="1" ht="12.5" x14ac:dyDescent="0.25"/>
    <row r="470" customFormat="1" ht="12.5" x14ac:dyDescent="0.25"/>
    <row r="471" customFormat="1" ht="12.5" x14ac:dyDescent="0.25"/>
    <row r="472" customFormat="1" ht="12.5" x14ac:dyDescent="0.25"/>
    <row r="473" customFormat="1" ht="12.5" x14ac:dyDescent="0.25"/>
    <row r="474" customFormat="1" ht="12.5" x14ac:dyDescent="0.25"/>
    <row r="475" customFormat="1" ht="12.5" x14ac:dyDescent="0.25"/>
    <row r="476" customFormat="1" ht="12.5" x14ac:dyDescent="0.25"/>
    <row r="477" customFormat="1" ht="12.5" x14ac:dyDescent="0.25"/>
    <row r="478" customFormat="1" ht="12.5" x14ac:dyDescent="0.25"/>
    <row r="479" customFormat="1" ht="12.5" x14ac:dyDescent="0.25"/>
    <row r="480" customFormat="1" ht="12.5" x14ac:dyDescent="0.25"/>
    <row r="481" customFormat="1" ht="12.5" x14ac:dyDescent="0.25"/>
    <row r="482" customFormat="1" ht="12.5" x14ac:dyDescent="0.25"/>
    <row r="483" customFormat="1" ht="12.5" x14ac:dyDescent="0.25"/>
    <row r="484" customFormat="1" ht="12.5" x14ac:dyDescent="0.25"/>
    <row r="485" customFormat="1" ht="12.5" x14ac:dyDescent="0.25"/>
    <row r="486" customFormat="1" ht="12.5" x14ac:dyDescent="0.25"/>
    <row r="487" customFormat="1" ht="12.5" x14ac:dyDescent="0.25"/>
    <row r="488" customFormat="1" ht="12.5" x14ac:dyDescent="0.25"/>
    <row r="489" customFormat="1" ht="12.5" x14ac:dyDescent="0.25"/>
    <row r="490" customFormat="1" ht="12.5" x14ac:dyDescent="0.25"/>
    <row r="491" customFormat="1" ht="12.5" x14ac:dyDescent="0.25"/>
    <row r="492" customFormat="1" ht="12.5" x14ac:dyDescent="0.25"/>
    <row r="493" customFormat="1" ht="12.5" x14ac:dyDescent="0.25"/>
    <row r="494" customFormat="1" ht="12.5" x14ac:dyDescent="0.25"/>
    <row r="495" customFormat="1" ht="12.5" x14ac:dyDescent="0.25"/>
    <row r="496" customFormat="1" ht="12.5" x14ac:dyDescent="0.25"/>
    <row r="497" customFormat="1" ht="12.5" x14ac:dyDescent="0.25"/>
    <row r="498" customFormat="1" ht="12.5" x14ac:dyDescent="0.25"/>
    <row r="499" customFormat="1" ht="12.5" x14ac:dyDescent="0.25"/>
    <row r="500" customFormat="1" ht="12.5" x14ac:dyDescent="0.25"/>
    <row r="501" customFormat="1" ht="12.5" x14ac:dyDescent="0.25"/>
    <row r="502" customFormat="1" ht="12.5" x14ac:dyDescent="0.25"/>
    <row r="503" customFormat="1" ht="12.5" x14ac:dyDescent="0.25"/>
    <row r="504" customFormat="1" ht="12.5" x14ac:dyDescent="0.25"/>
    <row r="505" customFormat="1" ht="12.5" x14ac:dyDescent="0.25"/>
    <row r="506" customFormat="1" ht="12.5" x14ac:dyDescent="0.25"/>
    <row r="507" customFormat="1" ht="12.5" x14ac:dyDescent="0.25"/>
    <row r="508" customFormat="1" ht="12.5" x14ac:dyDescent="0.25"/>
    <row r="509" customFormat="1" ht="12.5" x14ac:dyDescent="0.25"/>
    <row r="510" customFormat="1" ht="12.5" x14ac:dyDescent="0.25"/>
    <row r="511" customFormat="1" ht="12.5" x14ac:dyDescent="0.25"/>
    <row r="512" customFormat="1" ht="12.5" x14ac:dyDescent="0.25"/>
    <row r="513" customFormat="1" ht="12.5" x14ac:dyDescent="0.25"/>
    <row r="514" customFormat="1" ht="12.5" x14ac:dyDescent="0.25"/>
    <row r="515" customFormat="1" ht="12.5" x14ac:dyDescent="0.25"/>
    <row r="516" customFormat="1" ht="12.5" x14ac:dyDescent="0.25"/>
    <row r="517" customFormat="1" ht="12.5" x14ac:dyDescent="0.25"/>
    <row r="518" customFormat="1" ht="12.5" x14ac:dyDescent="0.25"/>
    <row r="519" customFormat="1" ht="12.5" x14ac:dyDescent="0.25"/>
    <row r="520" customFormat="1" ht="12.5" x14ac:dyDescent="0.25"/>
    <row r="521" customFormat="1" ht="12.5" x14ac:dyDescent="0.25"/>
    <row r="522" customFormat="1" ht="12.5" x14ac:dyDescent="0.25"/>
    <row r="523" customFormat="1" ht="12.5" x14ac:dyDescent="0.25"/>
    <row r="524" customFormat="1" ht="12.5" x14ac:dyDescent="0.25"/>
    <row r="525" customFormat="1" ht="12.5" x14ac:dyDescent="0.25"/>
    <row r="526" customFormat="1" ht="12.5" x14ac:dyDescent="0.25"/>
    <row r="527" customFormat="1" ht="12.5" x14ac:dyDescent="0.25"/>
    <row r="528" customFormat="1" ht="12.5" x14ac:dyDescent="0.25"/>
    <row r="529" customFormat="1" ht="12.5" x14ac:dyDescent="0.25"/>
    <row r="530" customFormat="1" ht="12.5" x14ac:dyDescent="0.25"/>
    <row r="531" customFormat="1" ht="12.5" x14ac:dyDescent="0.25"/>
    <row r="532" customFormat="1" ht="12.5" x14ac:dyDescent="0.25"/>
    <row r="533" customFormat="1" ht="12.5" x14ac:dyDescent="0.25"/>
    <row r="534" customFormat="1" ht="12.5" x14ac:dyDescent="0.25"/>
    <row r="535" customFormat="1" ht="12.5" x14ac:dyDescent="0.25"/>
    <row r="536" customFormat="1" ht="12.5" x14ac:dyDescent="0.25"/>
    <row r="537" customFormat="1" ht="12.5" x14ac:dyDescent="0.25"/>
    <row r="538" customFormat="1" ht="12.5" x14ac:dyDescent="0.25"/>
    <row r="539" customFormat="1" ht="12.5" x14ac:dyDescent="0.25"/>
    <row r="540" customFormat="1" ht="12.5" x14ac:dyDescent="0.25"/>
    <row r="541" customFormat="1" ht="12.5" x14ac:dyDescent="0.25"/>
    <row r="542" customFormat="1" ht="12.5" x14ac:dyDescent="0.25"/>
    <row r="543" customFormat="1" ht="12.5" x14ac:dyDescent="0.25"/>
    <row r="544" customFormat="1" ht="12.5" x14ac:dyDescent="0.25"/>
    <row r="545" customFormat="1" ht="12.5" x14ac:dyDescent="0.25"/>
    <row r="546" customFormat="1" ht="12.5" x14ac:dyDescent="0.25"/>
    <row r="547" customFormat="1" ht="12.5" x14ac:dyDescent="0.25"/>
    <row r="548" customFormat="1" ht="12.5" x14ac:dyDescent="0.25"/>
    <row r="549" customFormat="1" ht="12.5" x14ac:dyDescent="0.25"/>
    <row r="550" customFormat="1" ht="12.5" x14ac:dyDescent="0.25"/>
    <row r="551" customFormat="1" ht="12.5" x14ac:dyDescent="0.25"/>
    <row r="552" customFormat="1" ht="12.5" x14ac:dyDescent="0.25"/>
    <row r="553" customFormat="1" ht="12.5" x14ac:dyDescent="0.25"/>
    <row r="554" customFormat="1" ht="12.5" x14ac:dyDescent="0.25"/>
    <row r="555" customFormat="1" ht="12.5" x14ac:dyDescent="0.25"/>
    <row r="556" customFormat="1" ht="12.5" x14ac:dyDescent="0.25"/>
    <row r="557" customFormat="1" ht="12.5" x14ac:dyDescent="0.25"/>
    <row r="558" customFormat="1" ht="12.5" x14ac:dyDescent="0.25"/>
    <row r="559" customFormat="1" ht="12.5" x14ac:dyDescent="0.25"/>
    <row r="560" customFormat="1" ht="12.5" x14ac:dyDescent="0.25"/>
    <row r="561" customFormat="1" ht="12.5" x14ac:dyDescent="0.25"/>
    <row r="562" customFormat="1" ht="12.5" x14ac:dyDescent="0.25"/>
    <row r="563" customFormat="1" ht="12.5" x14ac:dyDescent="0.25"/>
    <row r="564" customFormat="1" ht="12.5" x14ac:dyDescent="0.25"/>
    <row r="565" customFormat="1" ht="12.5" x14ac:dyDescent="0.25"/>
    <row r="566" customFormat="1" ht="12.5" x14ac:dyDescent="0.25"/>
    <row r="567" customFormat="1" ht="12.5" x14ac:dyDescent="0.25"/>
    <row r="568" customFormat="1" ht="12.5" x14ac:dyDescent="0.25"/>
    <row r="569" customFormat="1" ht="12.5" x14ac:dyDescent="0.25"/>
    <row r="570" customFormat="1" ht="12.5" x14ac:dyDescent="0.25"/>
    <row r="571" customFormat="1" ht="12.5" x14ac:dyDescent="0.25"/>
    <row r="572" customFormat="1" ht="12.5" x14ac:dyDescent="0.25"/>
    <row r="573" customFormat="1" ht="12.5" x14ac:dyDescent="0.25"/>
    <row r="574" customFormat="1" ht="12.5" x14ac:dyDescent="0.25"/>
    <row r="575" customFormat="1" ht="12.5" x14ac:dyDescent="0.25"/>
    <row r="576" customFormat="1" ht="12.5" x14ac:dyDescent="0.25"/>
    <row r="577" customFormat="1" ht="12.5" x14ac:dyDescent="0.25"/>
    <row r="578" customFormat="1" ht="12.5" x14ac:dyDescent="0.25"/>
    <row r="579" customFormat="1" ht="12.5" x14ac:dyDescent="0.25"/>
    <row r="580" customFormat="1" ht="12.5" x14ac:dyDescent="0.25"/>
    <row r="581" customFormat="1" ht="12.5" x14ac:dyDescent="0.25"/>
    <row r="582" customFormat="1" ht="12.5" x14ac:dyDescent="0.25"/>
    <row r="583" customFormat="1" ht="12.5" x14ac:dyDescent="0.25"/>
    <row r="584" customFormat="1" ht="12.5" x14ac:dyDescent="0.25"/>
    <row r="585" customFormat="1" ht="12.5" x14ac:dyDescent="0.25"/>
    <row r="586" customFormat="1" ht="12.5" x14ac:dyDescent="0.25"/>
    <row r="587" customFormat="1" ht="12.5" x14ac:dyDescent="0.25"/>
    <row r="588" customFormat="1" ht="12.5" x14ac:dyDescent="0.25"/>
    <row r="589" customFormat="1" ht="12.5" x14ac:dyDescent="0.25"/>
    <row r="590" customFormat="1" ht="12.5" x14ac:dyDescent="0.25"/>
    <row r="591" customFormat="1" ht="12.5" x14ac:dyDescent="0.25"/>
    <row r="592" customFormat="1" ht="12.5" x14ac:dyDescent="0.25"/>
    <row r="593" customFormat="1" ht="12.5" x14ac:dyDescent="0.25"/>
    <row r="594" customFormat="1" ht="12.5" x14ac:dyDescent="0.25"/>
    <row r="595" customFormat="1" ht="12.5" x14ac:dyDescent="0.25"/>
    <row r="596" customFormat="1" ht="12.5" x14ac:dyDescent="0.25"/>
    <row r="597" customFormat="1" ht="12.5" x14ac:dyDescent="0.25"/>
    <row r="598" customFormat="1" ht="12.5" x14ac:dyDescent="0.25"/>
    <row r="599" customFormat="1" ht="12.5" x14ac:dyDescent="0.25"/>
    <row r="600" customFormat="1" ht="12.5" x14ac:dyDescent="0.25"/>
    <row r="601" customFormat="1" ht="12.5" x14ac:dyDescent="0.25"/>
    <row r="602" customFormat="1" ht="12.5" x14ac:dyDescent="0.25"/>
    <row r="603" customFormat="1" ht="12.5" x14ac:dyDescent="0.25"/>
    <row r="604" customFormat="1" ht="12.5" x14ac:dyDescent="0.25"/>
    <row r="605" customFormat="1" ht="12.5" x14ac:dyDescent="0.25"/>
    <row r="606" customFormat="1" ht="12.5" x14ac:dyDescent="0.25"/>
    <row r="607" customFormat="1" ht="12.5" x14ac:dyDescent="0.25"/>
    <row r="608" customFormat="1" ht="12.5" x14ac:dyDescent="0.25"/>
    <row r="609" customFormat="1" ht="12.5" x14ac:dyDescent="0.25"/>
    <row r="610" customFormat="1" ht="12.5" x14ac:dyDescent="0.25"/>
    <row r="611" customFormat="1" ht="12.5" x14ac:dyDescent="0.25"/>
    <row r="612" customFormat="1" ht="12.5" x14ac:dyDescent="0.25"/>
    <row r="613" customFormat="1" ht="12.5" x14ac:dyDescent="0.25"/>
    <row r="614" customFormat="1" ht="12.5" x14ac:dyDescent="0.25"/>
    <row r="615" customFormat="1" ht="12.5" x14ac:dyDescent="0.25"/>
    <row r="616" customFormat="1" ht="12.5" x14ac:dyDescent="0.25"/>
    <row r="617" customFormat="1" ht="12.5" x14ac:dyDescent="0.25"/>
    <row r="618" customFormat="1" ht="12.5" x14ac:dyDescent="0.25"/>
    <row r="619" customFormat="1" ht="12.5" x14ac:dyDescent="0.25"/>
    <row r="620" customFormat="1" ht="12.5" x14ac:dyDescent="0.25"/>
    <row r="621" customFormat="1" ht="12.5" x14ac:dyDescent="0.25"/>
    <row r="622" customFormat="1" ht="12.5" x14ac:dyDescent="0.25"/>
    <row r="623" customFormat="1" ht="12.5" x14ac:dyDescent="0.25"/>
    <row r="624" customFormat="1" ht="12.5" x14ac:dyDescent="0.25"/>
    <row r="625" customFormat="1" ht="12.5" x14ac:dyDescent="0.25"/>
    <row r="626" customFormat="1" ht="12.5" x14ac:dyDescent="0.25"/>
    <row r="627" customFormat="1" ht="12.5" x14ac:dyDescent="0.25"/>
    <row r="628" customFormat="1" ht="12.5" x14ac:dyDescent="0.25"/>
    <row r="629" customFormat="1" ht="12.5" x14ac:dyDescent="0.25"/>
    <row r="630" customFormat="1" ht="12.5" x14ac:dyDescent="0.25"/>
    <row r="631" customFormat="1" ht="12.5" x14ac:dyDescent="0.25"/>
    <row r="632" customFormat="1" ht="12.5" x14ac:dyDescent="0.25"/>
    <row r="633" customFormat="1" ht="12.5" x14ac:dyDescent="0.25"/>
    <row r="634" customFormat="1" ht="12.5" x14ac:dyDescent="0.25"/>
    <row r="635" customFormat="1" ht="12.5" x14ac:dyDescent="0.25"/>
    <row r="636" customFormat="1" ht="12.5" x14ac:dyDescent="0.25"/>
    <row r="637" customFormat="1" ht="12.5" x14ac:dyDescent="0.25"/>
    <row r="638" customFormat="1" ht="12.5" x14ac:dyDescent="0.25"/>
    <row r="639" customFormat="1" ht="12.5" x14ac:dyDescent="0.25"/>
    <row r="640" customFormat="1" ht="12.5" x14ac:dyDescent="0.25"/>
    <row r="641" customFormat="1" ht="12.5" x14ac:dyDescent="0.25"/>
    <row r="642" customFormat="1" ht="12.5" x14ac:dyDescent="0.25"/>
    <row r="643" customFormat="1" ht="12.5" x14ac:dyDescent="0.25"/>
    <row r="644" customFormat="1" ht="12.5" x14ac:dyDescent="0.25"/>
    <row r="645" customFormat="1" ht="12.5" x14ac:dyDescent="0.25"/>
    <row r="646" customFormat="1" ht="12.5" x14ac:dyDescent="0.25"/>
    <row r="647" customFormat="1" ht="12.5" x14ac:dyDescent="0.25"/>
    <row r="648" customFormat="1" ht="12.5" x14ac:dyDescent="0.25"/>
    <row r="649" customFormat="1" ht="12.5" x14ac:dyDescent="0.25"/>
    <row r="650" customFormat="1" ht="12.5" x14ac:dyDescent="0.25"/>
    <row r="651" customFormat="1" ht="12.5" x14ac:dyDescent="0.25"/>
    <row r="652" customFormat="1" ht="12.5" x14ac:dyDescent="0.25"/>
    <row r="653" customFormat="1" ht="12.5" x14ac:dyDescent="0.25"/>
    <row r="654" customFormat="1" ht="12.5" x14ac:dyDescent="0.25"/>
    <row r="655" customFormat="1" ht="12.5" x14ac:dyDescent="0.25"/>
    <row r="656" customFormat="1" ht="12.5" x14ac:dyDescent="0.25"/>
    <row r="657" customFormat="1" ht="12.5" x14ac:dyDescent="0.25"/>
    <row r="658" customFormat="1" ht="12.5" x14ac:dyDescent="0.25"/>
    <row r="659" customFormat="1" ht="12.5" x14ac:dyDescent="0.25"/>
    <row r="663" customFormat="1" ht="12.5" x14ac:dyDescent="0.25"/>
    <row r="664" customFormat="1" ht="12.5" x14ac:dyDescent="0.25"/>
    <row r="665" customFormat="1" ht="12.5" x14ac:dyDescent="0.25"/>
    <row r="781" customFormat="1" ht="12.5" x14ac:dyDescent="0.25"/>
    <row r="782" customFormat="1" ht="12.5" x14ac:dyDescent="0.25"/>
    <row r="783" customFormat="1" ht="12.5" x14ac:dyDescent="0.25"/>
    <row r="784" customFormat="1" ht="12.5" x14ac:dyDescent="0.25"/>
    <row r="785" customFormat="1" ht="12.5" x14ac:dyDescent="0.25"/>
    <row r="786" customFormat="1" ht="12.5" x14ac:dyDescent="0.25"/>
    <row r="787" customFormat="1" ht="12.5" x14ac:dyDescent="0.25"/>
    <row r="788" customFormat="1" ht="12.5" x14ac:dyDescent="0.25"/>
    <row r="789" customFormat="1" ht="12.5" x14ac:dyDescent="0.25"/>
    <row r="790" customFormat="1" ht="12.5" x14ac:dyDescent="0.25"/>
    <row r="791" customFormat="1" ht="12.5" x14ac:dyDescent="0.25"/>
    <row r="792" customFormat="1" ht="12.5" x14ac:dyDescent="0.25"/>
    <row r="793" customFormat="1" ht="12.5" x14ac:dyDescent="0.25"/>
    <row r="794" customFormat="1" ht="12.5" x14ac:dyDescent="0.25"/>
    <row r="795" customFormat="1" ht="12.5" x14ac:dyDescent="0.25"/>
    <row r="796" customFormat="1" ht="12.5" x14ac:dyDescent="0.25"/>
    <row r="797" customFormat="1" ht="12.5" x14ac:dyDescent="0.25"/>
    <row r="798" customFormat="1" ht="12.5" x14ac:dyDescent="0.25"/>
    <row r="799" customFormat="1" ht="12.5" x14ac:dyDescent="0.25"/>
    <row r="800" customFormat="1" ht="12.5" x14ac:dyDescent="0.25"/>
    <row r="801" customFormat="1" ht="12.5" x14ac:dyDescent="0.25"/>
    <row r="802" customFormat="1" ht="12.5" x14ac:dyDescent="0.25"/>
    <row r="803" customFormat="1" ht="12.5" x14ac:dyDescent="0.25"/>
    <row r="804" customFormat="1" ht="12.5" x14ac:dyDescent="0.25"/>
    <row r="805" customFormat="1" ht="12.5" x14ac:dyDescent="0.25"/>
    <row r="806" customFormat="1" ht="12.5" x14ac:dyDescent="0.25"/>
    <row r="807" customFormat="1" ht="12.5" x14ac:dyDescent="0.25"/>
    <row r="808" customFormat="1" ht="12.5" x14ac:dyDescent="0.25"/>
    <row r="809" customFormat="1" ht="12.5" x14ac:dyDescent="0.25"/>
    <row r="810" customFormat="1" ht="12.5" x14ac:dyDescent="0.25"/>
    <row r="811" customFormat="1" ht="12.5" x14ac:dyDescent="0.25"/>
    <row r="812" customFormat="1" ht="12.5" x14ac:dyDescent="0.25"/>
    <row r="813" customFormat="1" ht="12.5" x14ac:dyDescent="0.25"/>
    <row r="814" customFormat="1" ht="12.5" x14ac:dyDescent="0.25"/>
    <row r="815" customFormat="1" ht="12.5" x14ac:dyDescent="0.25"/>
    <row r="819" customFormat="1" ht="12.5" x14ac:dyDescent="0.25"/>
    <row r="820" customFormat="1" ht="12.5" x14ac:dyDescent="0.25"/>
    <row r="821" customFormat="1" ht="12.5" x14ac:dyDescent="0.25"/>
  </sheetData>
  <sheetProtection formatRows="0" insertColumns="0" insertRows="0"/>
  <mergeCells count="130">
    <mergeCell ref="D29:G29"/>
    <mergeCell ref="C99:C100"/>
    <mergeCell ref="B31:C31"/>
    <mergeCell ref="B75:B85"/>
    <mergeCell ref="B86:B87"/>
    <mergeCell ref="B88:B98"/>
    <mergeCell ref="B99:B100"/>
    <mergeCell ref="B101:B111"/>
    <mergeCell ref="B3:C3"/>
    <mergeCell ref="C86:C87"/>
    <mergeCell ref="C60:C61"/>
    <mergeCell ref="C73:C74"/>
    <mergeCell ref="D33:E33"/>
    <mergeCell ref="F33:G33"/>
    <mergeCell ref="B47:B48"/>
    <mergeCell ref="B49:B59"/>
    <mergeCell ref="B60:B61"/>
    <mergeCell ref="B62:B72"/>
    <mergeCell ref="B73:B74"/>
    <mergeCell ref="C95:C97"/>
    <mergeCell ref="C101:C107"/>
    <mergeCell ref="C108:C110"/>
    <mergeCell ref="A6:A26"/>
    <mergeCell ref="A268:A288"/>
    <mergeCell ref="B166:B176"/>
    <mergeCell ref="H3:I4"/>
    <mergeCell ref="C138:C139"/>
    <mergeCell ref="C151:C152"/>
    <mergeCell ref="C112:C113"/>
    <mergeCell ref="C125:C126"/>
    <mergeCell ref="C47:C48"/>
    <mergeCell ref="B27:P27"/>
    <mergeCell ref="D31:E32"/>
    <mergeCell ref="F31:G32"/>
    <mergeCell ref="H31:I32"/>
    <mergeCell ref="J31:P32"/>
    <mergeCell ref="B177:B178"/>
    <mergeCell ref="J3:P4"/>
    <mergeCell ref="D5:E5"/>
    <mergeCell ref="F5:G5"/>
    <mergeCell ref="C216:C217"/>
    <mergeCell ref="D3:E4"/>
    <mergeCell ref="F3:G4"/>
    <mergeCell ref="C164:C165"/>
    <mergeCell ref="B29:C29"/>
    <mergeCell ref="D30:G30"/>
    <mergeCell ref="W34:W46"/>
    <mergeCell ref="W47:W59"/>
    <mergeCell ref="B257:B267"/>
    <mergeCell ref="B114:B124"/>
    <mergeCell ref="B125:B126"/>
    <mergeCell ref="B127:B137"/>
    <mergeCell ref="B138:B139"/>
    <mergeCell ref="B218:B228"/>
    <mergeCell ref="B229:B230"/>
    <mergeCell ref="B231:B241"/>
    <mergeCell ref="B242:B243"/>
    <mergeCell ref="B244:B254"/>
    <mergeCell ref="B216:B217"/>
    <mergeCell ref="B255:B256"/>
    <mergeCell ref="B179:B189"/>
    <mergeCell ref="C203:C204"/>
    <mergeCell ref="B34:B35"/>
    <mergeCell ref="B36:B46"/>
    <mergeCell ref="C34:C35"/>
    <mergeCell ref="W203:W215"/>
    <mergeCell ref="W255:W267"/>
    <mergeCell ref="W242:W254"/>
    <mergeCell ref="C255:C256"/>
    <mergeCell ref="W60:W72"/>
    <mergeCell ref="W73:W85"/>
    <mergeCell ref="W216:W228"/>
    <mergeCell ref="W229:W241"/>
    <mergeCell ref="W86:W98"/>
    <mergeCell ref="W99:W111"/>
    <mergeCell ref="W112:W124"/>
    <mergeCell ref="W125:W137"/>
    <mergeCell ref="W138:W150"/>
    <mergeCell ref="W164:W176"/>
    <mergeCell ref="W177:W189"/>
    <mergeCell ref="W190:W202"/>
    <mergeCell ref="W151:W163"/>
    <mergeCell ref="B203:B204"/>
    <mergeCell ref="B205:B215"/>
    <mergeCell ref="D290:G290"/>
    <mergeCell ref="D291:G291"/>
    <mergeCell ref="B140:B150"/>
    <mergeCell ref="B151:B152"/>
    <mergeCell ref="B153:B163"/>
    <mergeCell ref="B164:B165"/>
    <mergeCell ref="B112:B113"/>
    <mergeCell ref="B190:B191"/>
    <mergeCell ref="B192:B202"/>
    <mergeCell ref="C114:C120"/>
    <mergeCell ref="C121:C123"/>
    <mergeCell ref="C127:C133"/>
    <mergeCell ref="C134:C136"/>
    <mergeCell ref="C140:C146"/>
    <mergeCell ref="C147:C149"/>
    <mergeCell ref="C153:C159"/>
    <mergeCell ref="C160:C162"/>
    <mergeCell ref="C166:C172"/>
    <mergeCell ref="C173:C175"/>
    <mergeCell ref="C179:C185"/>
    <mergeCell ref="C186:C188"/>
    <mergeCell ref="C192:C198"/>
    <mergeCell ref="C199:C201"/>
    <mergeCell ref="C190:C191"/>
    <mergeCell ref="C177:C178"/>
    <mergeCell ref="C36:C42"/>
    <mergeCell ref="C43:C45"/>
    <mergeCell ref="C49:C55"/>
    <mergeCell ref="C56:C58"/>
    <mergeCell ref="C62:C68"/>
    <mergeCell ref="C69:C71"/>
    <mergeCell ref="C75:C81"/>
    <mergeCell ref="C82:C84"/>
    <mergeCell ref="C88:C94"/>
    <mergeCell ref="C264:C266"/>
    <mergeCell ref="C205:C211"/>
    <mergeCell ref="C212:C214"/>
    <mergeCell ref="C218:C224"/>
    <mergeCell ref="C225:C227"/>
    <mergeCell ref="C231:C237"/>
    <mergeCell ref="C238:C240"/>
    <mergeCell ref="C244:C250"/>
    <mergeCell ref="C251:C253"/>
    <mergeCell ref="C257:C263"/>
    <mergeCell ref="C242:C243"/>
    <mergeCell ref="C229:C230"/>
  </mergeCells>
  <dataValidations disablePrompts="1" count="2">
    <dataValidation type="list" allowBlank="1" showInputMessage="1" showErrorMessage="1" sqref="B244 B49 B36 B75 B62 B231 B153 B192 B218 B205 B140 B101 B179 B166 B88 B127 B114 B257" xr:uid="{00000000-0002-0000-0100-000000000000}">
      <formula1>$B$1:$D$1</formula1>
    </dataValidation>
    <dataValidation type="list" allowBlank="1" showInputMessage="1" showErrorMessage="1" sqref="B31:C31" xr:uid="{00000000-0002-0000-0100-000001000000}">
      <formula1>$J$1:$M$1</formula1>
    </dataValidation>
  </dataValidations>
  <printOptions horizontalCentered="1"/>
  <pageMargins left="0.25" right="0.25" top="0.75" bottom="0.5" header="0.4" footer="0.25"/>
  <pageSetup scale="54" fitToHeight="0" orientation="landscape" r:id="rId1"/>
  <headerFooter alignWithMargins="0">
    <oddHeader xml:space="preserve">&amp;C&amp;"Arial,Bold"&amp;11FY2026 Capital Plan
</oddHeader>
    <oddFooter>&amp;L&amp;D  &amp;C&amp;P&amp;R&amp;A</oddFooter>
  </headerFooter>
  <rowBreaks count="4" manualBreakCount="4">
    <brk id="85" min="1" max="15" man="1"/>
    <brk id="137" min="1" max="15" man="1"/>
    <brk id="189" min="1" max="15" man="1"/>
    <brk id="241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00B050"/>
    <pageSetUpPr fitToPage="1"/>
  </sheetPr>
  <dimension ref="A1:AW231"/>
  <sheetViews>
    <sheetView view="pageLayout" topLeftCell="A27" zoomScaleNormal="100" workbookViewId="0">
      <selection activeCell="P33" sqref="P33"/>
    </sheetView>
  </sheetViews>
  <sheetFormatPr defaultColWidth="9.1796875" defaultRowHeight="12.5" x14ac:dyDescent="0.25"/>
  <cols>
    <col min="1" max="1" width="4.54296875" style="56" customWidth="1"/>
    <col min="2" max="2" width="7.81640625" style="53" customWidth="1"/>
    <col min="3" max="3" width="39.453125" style="53" customWidth="1"/>
    <col min="4" max="4" width="11.7265625" style="61" customWidth="1"/>
    <col min="5" max="5" width="5.453125" style="61" customWidth="1"/>
    <col min="6" max="6" width="11.7265625" style="61" customWidth="1"/>
    <col min="7" max="7" width="5.81640625" style="63" bestFit="1" customWidth="1"/>
    <col min="8" max="8" width="10.7265625" style="63" customWidth="1"/>
    <col min="9" max="9" width="10.7265625" style="61" customWidth="1"/>
    <col min="10" max="10" width="10.7265625" style="63" customWidth="1"/>
    <col min="11" max="16" width="10.7265625" style="61" customWidth="1"/>
    <col min="17" max="17" width="5.7265625" style="51" customWidth="1"/>
    <col min="18" max="18" width="9.1796875" style="53"/>
    <col min="19" max="19" width="15.7265625" style="53" customWidth="1"/>
    <col min="20" max="22" width="9.1796875" style="53"/>
    <col min="23" max="23" width="10.81640625" style="53" customWidth="1"/>
    <col min="24" max="16384" width="9.1796875" style="53"/>
  </cols>
  <sheetData>
    <row r="1" spans="1:19" hidden="1" x14ac:dyDescent="0.25">
      <c r="A1" s="19"/>
      <c r="B1" s="55" t="s">
        <v>22</v>
      </c>
      <c r="C1" s="55" t="s">
        <v>23</v>
      </c>
      <c r="D1" s="55" t="s">
        <v>25</v>
      </c>
      <c r="E1" s="52"/>
      <c r="F1" s="53"/>
      <c r="G1" s="53"/>
      <c r="H1" s="53"/>
      <c r="I1" s="53"/>
      <c r="J1" s="213" t="s">
        <v>119</v>
      </c>
      <c r="K1" s="214" t="s">
        <v>76</v>
      </c>
      <c r="L1" s="215" t="s">
        <v>77</v>
      </c>
      <c r="M1" s="216" t="s">
        <v>120</v>
      </c>
      <c r="N1" s="52"/>
      <c r="O1" s="52"/>
      <c r="P1" s="52"/>
    </row>
    <row r="2" spans="1:19" hidden="1" x14ac:dyDescent="0.25">
      <c r="A2" s="54"/>
      <c r="B2" s="59"/>
      <c r="C2" s="59"/>
      <c r="D2" s="3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R2" s="61"/>
      <c r="S2" s="61"/>
    </row>
    <row r="3" spans="1:19" s="57" customFormat="1" ht="12.75" hidden="1" customHeight="1" x14ac:dyDescent="0.3">
      <c r="B3" s="316"/>
      <c r="C3" s="317"/>
      <c r="D3" s="326" t="s">
        <v>35</v>
      </c>
      <c r="E3" s="327"/>
      <c r="F3" s="326" t="s">
        <v>118</v>
      </c>
      <c r="G3" s="327"/>
      <c r="H3" s="291" t="s">
        <v>85</v>
      </c>
      <c r="I3" s="292"/>
      <c r="J3" s="320" t="s">
        <v>34</v>
      </c>
      <c r="K3" s="321"/>
      <c r="L3" s="321"/>
      <c r="M3" s="321"/>
      <c r="N3" s="321"/>
      <c r="O3" s="321"/>
      <c r="P3" s="322"/>
    </row>
    <row r="4" spans="1:19" s="57" customFormat="1" ht="39" hidden="1" customHeight="1" x14ac:dyDescent="0.3">
      <c r="B4" s="64"/>
      <c r="C4" s="65" t="str">
        <f>+C31</f>
        <v>Penn School</v>
      </c>
      <c r="D4" s="328"/>
      <c r="E4" s="329"/>
      <c r="F4" s="328"/>
      <c r="G4" s="329"/>
      <c r="H4" s="293"/>
      <c r="I4" s="294"/>
      <c r="J4" s="323"/>
      <c r="K4" s="324"/>
      <c r="L4" s="324"/>
      <c r="M4" s="324"/>
      <c r="N4" s="324"/>
      <c r="O4" s="324"/>
      <c r="P4" s="325"/>
    </row>
    <row r="5" spans="1:19" s="66" customFormat="1" ht="36" hidden="1" customHeight="1" thickBot="1" x14ac:dyDescent="0.35">
      <c r="A5" s="57"/>
      <c r="B5" s="58"/>
      <c r="C5" s="92" t="s">
        <v>75</v>
      </c>
      <c r="D5" s="308" t="s">
        <v>71</v>
      </c>
      <c r="E5" s="309"/>
      <c r="F5" s="308" t="s">
        <v>71</v>
      </c>
      <c r="G5" s="309"/>
      <c r="H5" s="177" t="s">
        <v>72</v>
      </c>
      <c r="I5" s="151" t="s">
        <v>73</v>
      </c>
      <c r="J5" s="171" t="s">
        <v>74</v>
      </c>
      <c r="K5" s="174" t="s">
        <v>18</v>
      </c>
      <c r="L5" s="174" t="s">
        <v>20</v>
      </c>
      <c r="M5" s="174" t="s">
        <v>21</v>
      </c>
      <c r="N5" s="174" t="s">
        <v>26</v>
      </c>
      <c r="O5" s="174" t="s">
        <v>30</v>
      </c>
      <c r="P5" s="155" t="s">
        <v>31</v>
      </c>
    </row>
    <row r="6" spans="1:19" s="1" customFormat="1" ht="3.75" hidden="1" customHeight="1" x14ac:dyDescent="0.25">
      <c r="A6" s="285" t="s">
        <v>83</v>
      </c>
      <c r="B6" s="116"/>
      <c r="C6" s="117"/>
      <c r="D6" s="29"/>
      <c r="E6" s="43"/>
      <c r="F6" s="5"/>
      <c r="G6" s="6"/>
      <c r="H6" s="202"/>
      <c r="I6" s="5"/>
      <c r="J6" s="205"/>
      <c r="K6" s="208"/>
      <c r="L6" s="208"/>
      <c r="M6" s="208"/>
      <c r="N6" s="208"/>
      <c r="O6" s="208"/>
      <c r="P6" s="159"/>
      <c r="R6" s="15"/>
      <c r="S6" s="15"/>
    </row>
    <row r="7" spans="1:19" s="1" customFormat="1" ht="12" hidden="1" customHeight="1" x14ac:dyDescent="0.25">
      <c r="A7" s="286"/>
      <c r="B7" s="95" t="s">
        <v>25</v>
      </c>
      <c r="C7" s="96" t="s">
        <v>63</v>
      </c>
      <c r="D7" s="131">
        <f>SUMIF($U$33:$U$85,"=Ongoing",D$33:D$85)</f>
        <v>7000000</v>
      </c>
      <c r="E7" s="132"/>
      <c r="F7" s="131"/>
      <c r="G7" s="8"/>
      <c r="H7" s="203">
        <f t="shared" ref="H7:P7" si="0">SUMIF($U$33:$U$85,"=Ongoing",H$33:H$85)</f>
        <v>100000</v>
      </c>
      <c r="I7" s="194">
        <f t="shared" si="0"/>
        <v>1730000</v>
      </c>
      <c r="J7" s="206">
        <f t="shared" si="0"/>
        <v>1830000</v>
      </c>
      <c r="K7" s="209">
        <f t="shared" si="0"/>
        <v>4500000</v>
      </c>
      <c r="L7" s="209">
        <f t="shared" si="0"/>
        <v>670000</v>
      </c>
      <c r="M7" s="209">
        <f t="shared" si="0"/>
        <v>0</v>
      </c>
      <c r="N7" s="209">
        <f t="shared" si="0"/>
        <v>0</v>
      </c>
      <c r="O7" s="209">
        <f t="shared" si="0"/>
        <v>0</v>
      </c>
      <c r="P7" s="195">
        <f t="shared" si="0"/>
        <v>0</v>
      </c>
      <c r="R7" s="14">
        <f>D7+F7-(J7+K7+L7+M7+N7+O7+P7)</f>
        <v>0</v>
      </c>
      <c r="S7" s="15" t="s">
        <v>19</v>
      </c>
    </row>
    <row r="8" spans="1:19" s="1" customFormat="1" ht="12" hidden="1" customHeight="1" x14ac:dyDescent="0.25">
      <c r="A8" s="286"/>
      <c r="B8" s="95" t="s">
        <v>22</v>
      </c>
      <c r="C8" s="96" t="s">
        <v>64</v>
      </c>
      <c r="D8" s="131"/>
      <c r="E8" s="132"/>
      <c r="F8" s="131">
        <f>SUMIF($U$33:$U$85,"=A",F$33:F$85)</f>
        <v>20000000</v>
      </c>
      <c r="G8" s="8"/>
      <c r="H8" s="203">
        <f t="shared" ref="H8:P8" ca="1" si="1">SUMIF($B$33:$U$85,"=A",H$33:H$85)</f>
        <v>0</v>
      </c>
      <c r="I8" s="194">
        <f t="shared" ca="1" si="1"/>
        <v>0</v>
      </c>
      <c r="J8" s="206">
        <f t="shared" ca="1" si="1"/>
        <v>0</v>
      </c>
      <c r="K8" s="209">
        <f t="shared" ca="1" si="1"/>
        <v>0</v>
      </c>
      <c r="L8" s="209">
        <f t="shared" ca="1" si="1"/>
        <v>2500000</v>
      </c>
      <c r="M8" s="209">
        <f t="shared" ca="1" si="1"/>
        <v>5100000</v>
      </c>
      <c r="N8" s="209">
        <f t="shared" ca="1" si="1"/>
        <v>-1100000</v>
      </c>
      <c r="O8" s="209">
        <f t="shared" ca="1" si="1"/>
        <v>-1100000</v>
      </c>
      <c r="P8" s="195">
        <f t="shared" ca="1" si="1"/>
        <v>-400000</v>
      </c>
      <c r="R8" s="14">
        <f ca="1">D8+F8-(J8+K8+L8+M8+N8+O8+P8)</f>
        <v>15000000</v>
      </c>
      <c r="S8" s="15" t="s">
        <v>19</v>
      </c>
    </row>
    <row r="9" spans="1:19" s="1" customFormat="1" ht="12" hidden="1" customHeight="1" x14ac:dyDescent="0.25">
      <c r="A9" s="286"/>
      <c r="B9" s="95" t="s">
        <v>23</v>
      </c>
      <c r="C9" s="96" t="s">
        <v>65</v>
      </c>
      <c r="D9" s="131"/>
      <c r="E9" s="132"/>
      <c r="F9" s="131">
        <f>SUMIF($U$33:$U$85,"=B",F$33:F$85)</f>
        <v>5000000</v>
      </c>
      <c r="G9" s="8"/>
      <c r="H9" s="203">
        <f t="shared" ref="H9:P9" si="2">SUMIF($U$33:$U$85,"=B",H$33:H$85)</f>
        <v>0</v>
      </c>
      <c r="I9" s="194">
        <f t="shared" si="2"/>
        <v>50000</v>
      </c>
      <c r="J9" s="206">
        <f t="shared" si="2"/>
        <v>50000</v>
      </c>
      <c r="K9" s="209">
        <f t="shared" si="2"/>
        <v>250000</v>
      </c>
      <c r="L9" s="209">
        <f t="shared" si="2"/>
        <v>3000000</v>
      </c>
      <c r="M9" s="209">
        <f t="shared" si="2"/>
        <v>1700000</v>
      </c>
      <c r="N9" s="209">
        <f t="shared" si="2"/>
        <v>0</v>
      </c>
      <c r="O9" s="209">
        <f t="shared" si="2"/>
        <v>0</v>
      </c>
      <c r="P9" s="195">
        <f t="shared" si="2"/>
        <v>0</v>
      </c>
      <c r="R9" s="14">
        <f>D9+F9-(J9+K9+L9+M9+N9+O9+P9)</f>
        <v>0</v>
      </c>
      <c r="S9" s="15" t="s">
        <v>19</v>
      </c>
    </row>
    <row r="10" spans="1:19" s="1" customFormat="1" ht="6" hidden="1" customHeight="1" thickBot="1" x14ac:dyDescent="0.35">
      <c r="A10" s="286"/>
      <c r="B10" s="118"/>
      <c r="C10" s="37"/>
      <c r="D10" s="38"/>
      <c r="E10" s="39"/>
      <c r="F10" s="38"/>
      <c r="G10" s="39"/>
      <c r="H10" s="204"/>
      <c r="I10" s="27"/>
      <c r="J10" s="207"/>
      <c r="K10" s="210"/>
      <c r="L10" s="210"/>
      <c r="M10" s="210"/>
      <c r="N10" s="210"/>
      <c r="O10" s="210"/>
      <c r="P10" s="161"/>
    </row>
    <row r="11" spans="1:19" s="1" customFormat="1" ht="14.25" hidden="1" customHeight="1" x14ac:dyDescent="0.25">
      <c r="A11" s="286"/>
      <c r="B11" s="119"/>
      <c r="C11" s="97" t="s">
        <v>10</v>
      </c>
      <c r="D11" s="18">
        <f>SUMIF($E$33:$E$85,"=T",D$33:D$85)</f>
        <v>7000000</v>
      </c>
      <c r="E11" s="62" t="s">
        <v>0</v>
      </c>
      <c r="F11" s="11">
        <f>SUMIF($E$33:$E$85,"=T",F$33:F$85)</f>
        <v>25000000</v>
      </c>
      <c r="G11" s="62" t="s">
        <v>0</v>
      </c>
      <c r="H11" s="200">
        <f t="shared" ref="H11:P11" si="3">SUMIF($E$33:$E$85,"=T",H$33:H$85)</f>
        <v>100000</v>
      </c>
      <c r="I11" s="192">
        <f t="shared" si="3"/>
        <v>1780000</v>
      </c>
      <c r="J11" s="197">
        <f t="shared" si="3"/>
        <v>1880000</v>
      </c>
      <c r="K11" s="198">
        <f t="shared" si="3"/>
        <v>8050000</v>
      </c>
      <c r="L11" s="198">
        <f t="shared" si="3"/>
        <v>13670000</v>
      </c>
      <c r="M11" s="198">
        <f t="shared" si="3"/>
        <v>8400000</v>
      </c>
      <c r="N11" s="198">
        <f t="shared" si="3"/>
        <v>0</v>
      </c>
      <c r="O11" s="198">
        <f t="shared" si="3"/>
        <v>0</v>
      </c>
      <c r="P11" s="193">
        <f t="shared" si="3"/>
        <v>0</v>
      </c>
      <c r="R11" s="14">
        <f t="shared" ref="R11:R19" si="4">D11+F11-(J11+K11+L11+M11+N11+O11+P11)</f>
        <v>0</v>
      </c>
      <c r="S11" s="15" t="s">
        <v>19</v>
      </c>
    </row>
    <row r="12" spans="1:19" s="1" customFormat="1" ht="9" hidden="1" customHeight="1" x14ac:dyDescent="0.2">
      <c r="A12" s="286"/>
      <c r="B12" s="98" t="s">
        <v>1</v>
      </c>
      <c r="C12" s="99" t="s">
        <v>11</v>
      </c>
      <c r="D12" s="72">
        <f>SUMIF($E$33:$E$85,"=S/C",D$33:D$85)</f>
        <v>500000</v>
      </c>
      <c r="E12" s="73" t="s">
        <v>1</v>
      </c>
      <c r="F12" s="74">
        <f>SUMIF($E$33:$E$85,"=S/C",F$33:F$85)</f>
        <v>5500000</v>
      </c>
      <c r="G12" s="73" t="s">
        <v>1</v>
      </c>
      <c r="H12" s="187">
        <f t="shared" ref="H12:P12" si="5">SUMIF($E$33:$E$85,"=S/C",H$33:H$85)</f>
        <v>0</v>
      </c>
      <c r="I12" s="196">
        <f t="shared" si="5"/>
        <v>300000</v>
      </c>
      <c r="J12" s="182">
        <f t="shared" si="5"/>
        <v>300000</v>
      </c>
      <c r="K12" s="185">
        <f t="shared" si="5"/>
        <v>500000</v>
      </c>
      <c r="L12" s="185">
        <f t="shared" si="5"/>
        <v>2700000</v>
      </c>
      <c r="M12" s="185">
        <f t="shared" si="5"/>
        <v>5100000</v>
      </c>
      <c r="N12" s="185">
        <f t="shared" si="5"/>
        <v>-1100000</v>
      </c>
      <c r="O12" s="185">
        <f t="shared" si="5"/>
        <v>-1100000</v>
      </c>
      <c r="P12" s="186">
        <f t="shared" si="5"/>
        <v>-400000</v>
      </c>
      <c r="R12" s="16">
        <f t="shared" si="4"/>
        <v>0</v>
      </c>
      <c r="S12" s="1" t="s">
        <v>19</v>
      </c>
    </row>
    <row r="13" spans="1:19" s="1" customFormat="1" ht="9" hidden="1" customHeight="1" x14ac:dyDescent="0.2">
      <c r="A13" s="286"/>
      <c r="B13" s="98" t="s">
        <v>4</v>
      </c>
      <c r="C13" s="99" t="s">
        <v>32</v>
      </c>
      <c r="D13" s="72">
        <f>SUMIF($E$33:$E$85,"=ggih",D$33:D$85)</f>
        <v>5500000</v>
      </c>
      <c r="E13" s="73" t="s">
        <v>4</v>
      </c>
      <c r="F13" s="74">
        <f>SUMIF($E$33:$E$85,"=ggih",F$33:F$85)</f>
        <v>5000000</v>
      </c>
      <c r="G13" s="73" t="s">
        <v>4</v>
      </c>
      <c r="H13" s="187">
        <f t="shared" ref="H13:P13" si="6">SUMIF($E$33:$E$85,"=ggih",H$33:H$85)</f>
        <v>500000</v>
      </c>
      <c r="I13" s="196">
        <f t="shared" si="6"/>
        <v>10000000</v>
      </c>
      <c r="J13" s="182">
        <f t="shared" si="6"/>
        <v>10500000</v>
      </c>
      <c r="K13" s="185">
        <f t="shared" si="6"/>
        <v>0</v>
      </c>
      <c r="L13" s="185">
        <f t="shared" si="6"/>
        <v>0</v>
      </c>
      <c r="M13" s="185">
        <f t="shared" si="6"/>
        <v>0</v>
      </c>
      <c r="N13" s="185">
        <f t="shared" si="6"/>
        <v>0</v>
      </c>
      <c r="O13" s="185">
        <f t="shared" si="6"/>
        <v>0</v>
      </c>
      <c r="P13" s="186">
        <f t="shared" si="6"/>
        <v>0</v>
      </c>
      <c r="R13" s="16">
        <f t="shared" si="4"/>
        <v>0</v>
      </c>
      <c r="S13" s="1" t="s">
        <v>19</v>
      </c>
    </row>
    <row r="14" spans="1:19" s="1" customFormat="1" ht="9" hidden="1" customHeight="1" x14ac:dyDescent="0.2">
      <c r="A14" s="286"/>
      <c r="B14" s="98" t="s">
        <v>3</v>
      </c>
      <c r="C14" s="99" t="s">
        <v>12</v>
      </c>
      <c r="D14" s="72">
        <f>SUMIF($E$33:$E$85,"=ggp",D$33:D$85)</f>
        <v>280000</v>
      </c>
      <c r="E14" s="73" t="s">
        <v>3</v>
      </c>
      <c r="F14" s="74">
        <f>SUMIF($E$33:$E$85,"=ggp",F$33:F$85)</f>
        <v>2800000</v>
      </c>
      <c r="G14" s="73" t="s">
        <v>3</v>
      </c>
      <c r="H14" s="187">
        <f t="shared" ref="H14:P14" si="7">SUMIF($E$33:$E$85,"=ggp",H$33:H$85)</f>
        <v>0</v>
      </c>
      <c r="I14" s="196">
        <f t="shared" si="7"/>
        <v>0</v>
      </c>
      <c r="J14" s="182">
        <f t="shared" si="7"/>
        <v>0</v>
      </c>
      <c r="K14" s="185">
        <f t="shared" si="7"/>
        <v>70000</v>
      </c>
      <c r="L14" s="185">
        <f t="shared" si="7"/>
        <v>770000</v>
      </c>
      <c r="M14" s="185">
        <f t="shared" si="7"/>
        <v>770000</v>
      </c>
      <c r="N14" s="185">
        <f t="shared" si="7"/>
        <v>770000</v>
      </c>
      <c r="O14" s="185">
        <f t="shared" si="7"/>
        <v>700000</v>
      </c>
      <c r="P14" s="186">
        <f t="shared" si="7"/>
        <v>0</v>
      </c>
      <c r="R14" s="16">
        <f t="shared" si="4"/>
        <v>0</v>
      </c>
      <c r="S14" s="1" t="s">
        <v>19</v>
      </c>
    </row>
    <row r="15" spans="1:19" s="1" customFormat="1" ht="9" hidden="1" customHeight="1" x14ac:dyDescent="0.2">
      <c r="A15" s="286"/>
      <c r="B15" s="98" t="s">
        <v>2</v>
      </c>
      <c r="C15" s="100" t="s">
        <v>33</v>
      </c>
      <c r="D15" s="72">
        <f>SUMIF($E$33:$E$85,"=ggtbr",D$33:D$85)</f>
        <v>160000</v>
      </c>
      <c r="E15" s="73" t="s">
        <v>2</v>
      </c>
      <c r="F15" s="72">
        <f>SUMIF($E$33:$E$85,"=ggtbr",F$33:F$85)</f>
        <v>6100000</v>
      </c>
      <c r="G15" s="73" t="s">
        <v>2</v>
      </c>
      <c r="H15" s="187">
        <f t="shared" ref="H15:P15" si="8">SUMIF($E$33:$E$85,"=ggtbr",H$33:H$85)</f>
        <v>0</v>
      </c>
      <c r="I15" s="196">
        <f t="shared" si="8"/>
        <v>0</v>
      </c>
      <c r="J15" s="182">
        <f t="shared" si="8"/>
        <v>0</v>
      </c>
      <c r="K15" s="185">
        <f t="shared" si="8"/>
        <v>1000000</v>
      </c>
      <c r="L15" s="185">
        <f t="shared" si="8"/>
        <v>1040000</v>
      </c>
      <c r="M15" s="185">
        <f t="shared" si="8"/>
        <v>1440000</v>
      </c>
      <c r="N15" s="185">
        <f t="shared" si="8"/>
        <v>940000</v>
      </c>
      <c r="O15" s="185">
        <f t="shared" si="8"/>
        <v>940000</v>
      </c>
      <c r="P15" s="186">
        <f t="shared" si="8"/>
        <v>900000</v>
      </c>
      <c r="R15" s="16">
        <f t="shared" si="4"/>
        <v>0</v>
      </c>
      <c r="S15" s="1" t="s">
        <v>19</v>
      </c>
    </row>
    <row r="16" spans="1:19" s="1" customFormat="1" ht="9" hidden="1" customHeight="1" x14ac:dyDescent="0.2">
      <c r="A16" s="286"/>
      <c r="B16" s="98" t="s">
        <v>5</v>
      </c>
      <c r="C16" s="99" t="s">
        <v>13</v>
      </c>
      <c r="D16" s="72">
        <f>SUMIF($E$33:$E$85,"=cft",D$33:D$85)</f>
        <v>20000</v>
      </c>
      <c r="E16" s="73" t="s">
        <v>5</v>
      </c>
      <c r="F16" s="72">
        <f>SUMIF($E$33:$E$85,"=cft",F$33:F$85)</f>
        <v>200000</v>
      </c>
      <c r="G16" s="73" t="s">
        <v>5</v>
      </c>
      <c r="H16" s="187">
        <f t="shared" ref="H16:P16" si="9">SUMIF($E$33:$E$85,"=cft",H$33:H$85)</f>
        <v>0</v>
      </c>
      <c r="I16" s="196">
        <f t="shared" si="9"/>
        <v>0</v>
      </c>
      <c r="J16" s="182">
        <f t="shared" si="9"/>
        <v>0</v>
      </c>
      <c r="K16" s="185">
        <f t="shared" si="9"/>
        <v>20000</v>
      </c>
      <c r="L16" s="185">
        <f t="shared" si="9"/>
        <v>200000</v>
      </c>
      <c r="M16" s="185">
        <f t="shared" si="9"/>
        <v>0</v>
      </c>
      <c r="N16" s="185">
        <f t="shared" si="9"/>
        <v>0</v>
      </c>
      <c r="O16" s="185">
        <f t="shared" si="9"/>
        <v>0</v>
      </c>
      <c r="P16" s="186">
        <f t="shared" si="9"/>
        <v>0</v>
      </c>
      <c r="R16" s="16">
        <f t="shared" si="4"/>
        <v>0</v>
      </c>
      <c r="S16" s="1" t="s">
        <v>19</v>
      </c>
    </row>
    <row r="17" spans="1:23" s="1" customFormat="1" ht="9" hidden="1" customHeight="1" x14ac:dyDescent="0.2">
      <c r="A17" s="286"/>
      <c r="B17" s="98" t="s">
        <v>8</v>
      </c>
      <c r="C17" s="99" t="s">
        <v>16</v>
      </c>
      <c r="D17" s="72">
        <f>SUMIF($E$33:$E$85,"=frf",D$33:D$85)</f>
        <v>0</v>
      </c>
      <c r="E17" s="73" t="s">
        <v>8</v>
      </c>
      <c r="F17" s="72">
        <f>SUMIF($E$33:$E$85,"=frf",F$33:F$85)</f>
        <v>0</v>
      </c>
      <c r="G17" s="73" t="s">
        <v>8</v>
      </c>
      <c r="H17" s="187">
        <f t="shared" ref="H17:P17" si="10">SUMIF($E$33:$E$85,"=frf",H$33:H$85)</f>
        <v>0</v>
      </c>
      <c r="I17" s="196">
        <f t="shared" si="10"/>
        <v>0</v>
      </c>
      <c r="J17" s="182">
        <f t="shared" si="10"/>
        <v>0</v>
      </c>
      <c r="K17" s="185">
        <f t="shared" si="10"/>
        <v>0</v>
      </c>
      <c r="L17" s="185">
        <f t="shared" si="10"/>
        <v>0</v>
      </c>
      <c r="M17" s="185">
        <f t="shared" si="10"/>
        <v>0</v>
      </c>
      <c r="N17" s="185">
        <f t="shared" si="10"/>
        <v>0</v>
      </c>
      <c r="O17" s="185">
        <f t="shared" si="10"/>
        <v>0</v>
      </c>
      <c r="P17" s="186">
        <f t="shared" si="10"/>
        <v>0</v>
      </c>
      <c r="R17" s="16">
        <f t="shared" si="4"/>
        <v>0</v>
      </c>
      <c r="S17" s="1" t="s">
        <v>19</v>
      </c>
    </row>
    <row r="18" spans="1:23" s="1" customFormat="1" ht="9" hidden="1" customHeight="1" x14ac:dyDescent="0.2">
      <c r="A18" s="286"/>
      <c r="B18" s="98" t="s">
        <v>7</v>
      </c>
      <c r="C18" s="99" t="s">
        <v>15</v>
      </c>
      <c r="D18" s="72">
        <f>SUMIF($E$33:$E$85,"=rfdf",D$33:D$85)</f>
        <v>0</v>
      </c>
      <c r="E18" s="73" t="s">
        <v>7</v>
      </c>
      <c r="F18" s="72">
        <f>SUMIF($E$33:$E$85,"=rfdf",F$33:F$85)</f>
        <v>0</v>
      </c>
      <c r="G18" s="73" t="s">
        <v>7</v>
      </c>
      <c r="H18" s="187">
        <f t="shared" ref="H18:P18" si="11">SUMIF($E$33:$E$85,"=rfdf",H$33:H$85)</f>
        <v>0</v>
      </c>
      <c r="I18" s="196">
        <f t="shared" si="11"/>
        <v>0</v>
      </c>
      <c r="J18" s="182">
        <f t="shared" si="11"/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85">
        <f t="shared" si="11"/>
        <v>0</v>
      </c>
      <c r="O18" s="185">
        <f t="shared" si="11"/>
        <v>0</v>
      </c>
      <c r="P18" s="186">
        <f t="shared" si="11"/>
        <v>0</v>
      </c>
      <c r="R18" s="16">
        <f t="shared" si="4"/>
        <v>0</v>
      </c>
      <c r="S18" s="1" t="s">
        <v>19</v>
      </c>
    </row>
    <row r="19" spans="1:23" s="1" customFormat="1" ht="9" hidden="1" customHeight="1" x14ac:dyDescent="0.2">
      <c r="A19" s="286"/>
      <c r="B19" s="98" t="s">
        <v>9</v>
      </c>
      <c r="C19" s="99" t="s">
        <v>17</v>
      </c>
      <c r="D19" s="75">
        <f>SUMIF($E$33:$E$85,"=ofs",D$33:D$85)</f>
        <v>100000</v>
      </c>
      <c r="E19" s="73" t="s">
        <v>9</v>
      </c>
      <c r="F19" s="74">
        <f>SUMIF($E$33:$E$85,"=ofs",F$33:F$85)</f>
        <v>1000000</v>
      </c>
      <c r="G19" s="73" t="s">
        <v>9</v>
      </c>
      <c r="H19" s="201">
        <f t="shared" ref="H19:P19" si="12">SUMIF($E$33:$E$85,"=ofs",H$33:H$85)</f>
        <v>0</v>
      </c>
      <c r="I19" s="196">
        <f t="shared" si="12"/>
        <v>0</v>
      </c>
      <c r="J19" s="189">
        <f t="shared" si="12"/>
        <v>0</v>
      </c>
      <c r="K19" s="199">
        <f t="shared" si="12"/>
        <v>0</v>
      </c>
      <c r="L19" s="199">
        <f t="shared" si="12"/>
        <v>100000</v>
      </c>
      <c r="M19" s="199">
        <f t="shared" si="12"/>
        <v>1000000</v>
      </c>
      <c r="N19" s="199">
        <f t="shared" si="12"/>
        <v>0</v>
      </c>
      <c r="O19" s="199">
        <f t="shared" si="12"/>
        <v>0</v>
      </c>
      <c r="P19" s="186">
        <f t="shared" si="12"/>
        <v>0</v>
      </c>
      <c r="R19" s="16">
        <f t="shared" si="4"/>
        <v>0</v>
      </c>
      <c r="S19" s="1" t="s">
        <v>19</v>
      </c>
    </row>
    <row r="20" spans="1:23" s="1" customFormat="1" ht="9" hidden="1" customHeight="1" x14ac:dyDescent="0.2">
      <c r="A20" s="286"/>
      <c r="B20" s="98" t="s">
        <v>6</v>
      </c>
      <c r="C20" s="99" t="s">
        <v>14</v>
      </c>
      <c r="D20" s="76">
        <f>SUMIF($E$33:$E$85,"=icl",D$33:D$85)</f>
        <v>440000</v>
      </c>
      <c r="E20" s="77" t="s">
        <v>6</v>
      </c>
      <c r="F20" s="78">
        <f>SUMIF($E$33:$E$85,"=icl",F$33:F$85)</f>
        <v>4400000</v>
      </c>
      <c r="G20" s="77" t="s">
        <v>6</v>
      </c>
      <c r="H20" s="136"/>
      <c r="I20" s="137"/>
      <c r="J20" s="162"/>
      <c r="K20" s="41"/>
      <c r="L20" s="41"/>
      <c r="M20" s="41"/>
      <c r="N20" s="41"/>
      <c r="O20" s="41"/>
      <c r="P20" s="163"/>
    </row>
    <row r="21" spans="1:23" s="1" customFormat="1" ht="9" hidden="1" customHeight="1" thickBot="1" x14ac:dyDescent="0.25">
      <c r="A21" s="286"/>
      <c r="B21" s="101" t="s">
        <v>27</v>
      </c>
      <c r="C21" s="102" t="s">
        <v>59</v>
      </c>
      <c r="D21" s="79">
        <f>SUMIF($E$33:$E$85,"=ibl",D$33:D$85)</f>
        <v>260000</v>
      </c>
      <c r="E21" s="80" t="s">
        <v>27</v>
      </c>
      <c r="F21" s="81">
        <f>SUMIF($E$33:$E$85,"=ibl",F$33:F$85)</f>
        <v>1500000</v>
      </c>
      <c r="G21" s="80" t="s">
        <v>27</v>
      </c>
      <c r="H21" s="138"/>
      <c r="I21" s="139"/>
      <c r="J21" s="164"/>
      <c r="K21" s="42"/>
      <c r="L21" s="42"/>
      <c r="M21" s="42"/>
      <c r="N21" s="42"/>
      <c r="O21" s="42"/>
      <c r="P21" s="165"/>
    </row>
    <row r="22" spans="1:23" s="1" customFormat="1" ht="10.5" hidden="1" customHeight="1" x14ac:dyDescent="0.25">
      <c r="A22" s="286"/>
      <c r="B22" s="103" t="s">
        <v>24</v>
      </c>
      <c r="C22" s="104"/>
      <c r="D22" s="7"/>
      <c r="E22" s="43"/>
      <c r="F22" s="7"/>
      <c r="G22" s="6"/>
      <c r="H22" s="152"/>
      <c r="I22" s="7"/>
      <c r="J22" s="166"/>
      <c r="K22" s="7"/>
      <c r="L22" s="7"/>
      <c r="M22" s="7"/>
      <c r="N22" s="7"/>
      <c r="O22" s="7"/>
      <c r="P22" s="160"/>
      <c r="R22" s="127"/>
    </row>
    <row r="23" spans="1:23" s="1" customFormat="1" ht="9" hidden="1" customHeight="1" x14ac:dyDescent="0.25">
      <c r="A23" s="286"/>
      <c r="B23" s="98" t="s">
        <v>25</v>
      </c>
      <c r="C23" s="105" t="s">
        <v>78</v>
      </c>
      <c r="D23" s="7"/>
      <c r="E23" s="33"/>
      <c r="F23" s="7"/>
      <c r="G23" s="8"/>
      <c r="H23" s="152"/>
      <c r="I23" s="7"/>
      <c r="J23" s="166"/>
      <c r="K23" s="7"/>
      <c r="L23" s="7"/>
      <c r="M23" s="7"/>
      <c r="N23" s="7"/>
      <c r="O23" s="7"/>
      <c r="P23" s="160"/>
      <c r="R23" s="127"/>
    </row>
    <row r="24" spans="1:23" s="1" customFormat="1" ht="9" hidden="1" customHeight="1" x14ac:dyDescent="0.25">
      <c r="A24" s="286"/>
      <c r="B24" s="98" t="s">
        <v>22</v>
      </c>
      <c r="C24" s="99" t="s">
        <v>28</v>
      </c>
      <c r="D24" s="7"/>
      <c r="E24" s="33"/>
      <c r="F24" s="7"/>
      <c r="G24" s="8"/>
      <c r="H24" s="152"/>
      <c r="I24" s="7"/>
      <c r="J24" s="166"/>
      <c r="K24" s="7"/>
      <c r="L24" s="7"/>
      <c r="M24" s="7"/>
      <c r="N24" s="7"/>
      <c r="O24" s="7"/>
      <c r="P24" s="160"/>
    </row>
    <row r="25" spans="1:23" s="1" customFormat="1" ht="9" hidden="1" customHeight="1" x14ac:dyDescent="0.25">
      <c r="A25" s="287"/>
      <c r="B25" s="101" t="s">
        <v>23</v>
      </c>
      <c r="C25" s="106" t="s">
        <v>29</v>
      </c>
      <c r="D25" s="9"/>
      <c r="E25" s="44"/>
      <c r="F25" s="9"/>
      <c r="G25" s="10"/>
      <c r="H25" s="153"/>
      <c r="I25" s="9"/>
      <c r="J25" s="167"/>
      <c r="K25" s="9"/>
      <c r="L25" s="9"/>
      <c r="M25" s="9"/>
      <c r="N25" s="9"/>
      <c r="O25" s="9"/>
      <c r="P25" s="168"/>
    </row>
    <row r="26" spans="1:23" s="32" customFormat="1" ht="13" hidden="1" x14ac:dyDescent="0.3">
      <c r="A26" s="55"/>
      <c r="B26" s="295" t="s">
        <v>84</v>
      </c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7"/>
    </row>
    <row r="27" spans="1:23" s="107" customFormat="1" ht="6" customHeight="1" x14ac:dyDescent="0.25">
      <c r="A27" s="55"/>
      <c r="Q27" s="55"/>
      <c r="U27" s="32"/>
    </row>
    <row r="28" spans="1:23" customFormat="1" ht="32.25" customHeight="1" x14ac:dyDescent="0.25">
      <c r="A28" s="19"/>
      <c r="B28" s="310" t="str">
        <f>IF(R28&lt;&gt;0,"Note: Project Expenditure/Funding Flow differs from amounts
          in Column D and F for at least one project; check Column
          R to identify which totals or flows need to be adjusted."," ")</f>
        <v xml:space="preserve"> </v>
      </c>
      <c r="C28" s="311"/>
      <c r="D28" s="314" t="s">
        <v>112</v>
      </c>
      <c r="E28" s="315"/>
      <c r="F28" s="315"/>
      <c r="G28" s="315"/>
      <c r="H28" s="142">
        <f t="shared" ref="H28:P28" si="13">-H11+SUM(H12:H19)</f>
        <v>400000</v>
      </c>
      <c r="I28" s="142">
        <f t="shared" si="13"/>
        <v>8520000</v>
      </c>
      <c r="J28" s="142">
        <f t="shared" si="13"/>
        <v>8920000</v>
      </c>
      <c r="K28" s="142">
        <f t="shared" si="13"/>
        <v>-6460000</v>
      </c>
      <c r="L28" s="142">
        <f t="shared" si="13"/>
        <v>-8860000</v>
      </c>
      <c r="M28" s="142">
        <f t="shared" si="13"/>
        <v>-90000</v>
      </c>
      <c r="N28" s="142">
        <f t="shared" si="13"/>
        <v>610000</v>
      </c>
      <c r="O28" s="142">
        <f t="shared" si="13"/>
        <v>540000</v>
      </c>
      <c r="P28" s="142">
        <f t="shared" si="13"/>
        <v>500000</v>
      </c>
      <c r="Q28" s="19"/>
      <c r="R28" s="128">
        <f>SUM(R34:R84)</f>
        <v>0</v>
      </c>
      <c r="S28" s="129" t="s">
        <v>97</v>
      </c>
    </row>
    <row r="29" spans="1:23" customFormat="1" ht="13" x14ac:dyDescent="0.3">
      <c r="A29" s="19"/>
      <c r="B29" s="12"/>
      <c r="C29" s="12" t="str">
        <f>IF(R29&lt;&gt;0,"Total Project Costs in Column D or F differ from Total Funding Sources in those columns"," ")</f>
        <v xml:space="preserve"> </v>
      </c>
      <c r="D29" s="312" t="s">
        <v>113</v>
      </c>
      <c r="E29" s="313"/>
      <c r="F29" s="313"/>
      <c r="G29" s="313"/>
      <c r="H29" s="143">
        <f>+H28</f>
        <v>400000</v>
      </c>
      <c r="I29" s="143">
        <f>+H29+I28</f>
        <v>8920000</v>
      </c>
      <c r="J29" s="143">
        <f>+J28</f>
        <v>8920000</v>
      </c>
      <c r="K29" s="143">
        <f t="shared" ref="K29:P29" si="14">+J29+K28</f>
        <v>2460000</v>
      </c>
      <c r="L29" s="143">
        <f t="shared" si="14"/>
        <v>-6400000</v>
      </c>
      <c r="M29" s="143">
        <f t="shared" si="14"/>
        <v>-6490000</v>
      </c>
      <c r="N29" s="143">
        <f t="shared" si="14"/>
        <v>-5880000</v>
      </c>
      <c r="O29" s="143">
        <f t="shared" si="14"/>
        <v>-5340000</v>
      </c>
      <c r="P29" s="144">
        <f t="shared" si="14"/>
        <v>-4840000</v>
      </c>
      <c r="Q29" s="145" t="s">
        <v>106</v>
      </c>
      <c r="R29" s="130">
        <f>D$90-SUM(D$91:D$100)+F$90-SUM(F$91:F$100)</f>
        <v>0</v>
      </c>
      <c r="S29" s="107" t="s">
        <v>96</v>
      </c>
    </row>
    <row r="30" spans="1:23" s="88" customFormat="1" ht="12.75" customHeight="1" x14ac:dyDescent="0.3">
      <c r="A30" s="87"/>
      <c r="B30" s="316"/>
      <c r="C30" s="317"/>
      <c r="D30" s="298" t="s">
        <v>35</v>
      </c>
      <c r="E30" s="299"/>
      <c r="F30" s="326" t="s">
        <v>168</v>
      </c>
      <c r="G30" s="327"/>
      <c r="H30" s="291" t="s">
        <v>85</v>
      </c>
      <c r="I30" s="292"/>
      <c r="J30" s="302" t="s">
        <v>98</v>
      </c>
      <c r="K30" s="303"/>
      <c r="L30" s="303"/>
      <c r="M30" s="303"/>
      <c r="N30" s="303"/>
      <c r="O30" s="303"/>
      <c r="P30" s="304"/>
      <c r="U30" s="126"/>
    </row>
    <row r="31" spans="1:23" s="88" customFormat="1" ht="39" customHeight="1" x14ac:dyDescent="0.3">
      <c r="A31" s="108"/>
      <c r="B31" s="89"/>
      <c r="C31" s="65" t="s">
        <v>104</v>
      </c>
      <c r="D31" s="300"/>
      <c r="E31" s="301"/>
      <c r="F31" s="328"/>
      <c r="G31" s="329"/>
      <c r="H31" s="293"/>
      <c r="I31" s="294"/>
      <c r="J31" s="305"/>
      <c r="K31" s="306"/>
      <c r="L31" s="306"/>
      <c r="M31" s="306"/>
      <c r="N31" s="306"/>
      <c r="O31" s="306"/>
      <c r="P31" s="307"/>
      <c r="U31" s="126"/>
      <c r="W31" s="133" t="s">
        <v>99</v>
      </c>
    </row>
    <row r="32" spans="1:23" s="94" customFormat="1" ht="36" customHeight="1" thickBot="1" x14ac:dyDescent="0.35">
      <c r="A32" s="109"/>
      <c r="B32" s="110" t="s">
        <v>89</v>
      </c>
      <c r="C32" s="92" t="s">
        <v>75</v>
      </c>
      <c r="D32" s="308" t="s">
        <v>71</v>
      </c>
      <c r="E32" s="309"/>
      <c r="F32" s="308" t="s">
        <v>71</v>
      </c>
      <c r="G32" s="309"/>
      <c r="H32" s="177" t="s">
        <v>166</v>
      </c>
      <c r="I32" s="151" t="s">
        <v>169</v>
      </c>
      <c r="J32" s="171" t="s">
        <v>173</v>
      </c>
      <c r="K32" s="174" t="s">
        <v>143</v>
      </c>
      <c r="L32" s="174" t="s">
        <v>155</v>
      </c>
      <c r="M32" s="174" t="s">
        <v>165</v>
      </c>
      <c r="N32" s="174" t="s">
        <v>167</v>
      </c>
      <c r="O32" s="174" t="s">
        <v>171</v>
      </c>
      <c r="P32" s="155" t="s">
        <v>172</v>
      </c>
      <c r="Q32" s="154"/>
      <c r="U32" s="124" t="s">
        <v>95</v>
      </c>
      <c r="W32" s="134" t="s">
        <v>100</v>
      </c>
    </row>
    <row r="33" spans="1:49" s="114" customFormat="1" ht="11.25" customHeight="1" x14ac:dyDescent="0.25">
      <c r="A33" s="111"/>
      <c r="B33" s="273">
        <v>3222</v>
      </c>
      <c r="C33" s="271" t="s">
        <v>38</v>
      </c>
      <c r="D33" s="112"/>
      <c r="E33" s="113"/>
      <c r="F33" s="112"/>
      <c r="G33" s="113"/>
      <c r="H33" s="178"/>
      <c r="I33" s="135"/>
      <c r="J33" s="172"/>
      <c r="K33" s="175"/>
      <c r="L33" s="175"/>
      <c r="M33" s="175"/>
      <c r="N33" s="175"/>
      <c r="O33" s="175"/>
      <c r="P33" s="156"/>
      <c r="Q33" s="19"/>
      <c r="R33" s="34"/>
      <c r="S33" s="34"/>
      <c r="T33" s="34" t="str">
        <f>B35</f>
        <v>Ongoing</v>
      </c>
      <c r="U33" s="34"/>
      <c r="V33" s="34"/>
      <c r="W33" s="282" t="str">
        <f>+B35</f>
        <v>Ongoing</v>
      </c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1:49" s="34" customFormat="1" ht="11.25" customHeight="1" x14ac:dyDescent="0.25">
      <c r="A34" s="111"/>
      <c r="B34" s="274"/>
      <c r="C34" s="272"/>
      <c r="D34" s="17">
        <v>2000000</v>
      </c>
      <c r="E34" s="191" t="s">
        <v>0</v>
      </c>
      <c r="F34" s="17">
        <v>0</v>
      </c>
      <c r="G34" s="191" t="s">
        <v>0</v>
      </c>
      <c r="H34" s="179">
        <v>100000</v>
      </c>
      <c r="I34" s="169">
        <v>230000</v>
      </c>
      <c r="J34" s="173">
        <f t="shared" ref="J34:J42" si="15">+H34+I34</f>
        <v>330000</v>
      </c>
      <c r="K34" s="176">
        <v>1000000</v>
      </c>
      <c r="L34" s="176">
        <v>670000</v>
      </c>
      <c r="M34" s="176">
        <v>0</v>
      </c>
      <c r="N34" s="176">
        <v>0</v>
      </c>
      <c r="O34" s="176">
        <v>0</v>
      </c>
      <c r="P34" s="170">
        <v>0</v>
      </c>
      <c r="Q34" s="19"/>
      <c r="R34" s="35">
        <f t="shared" ref="R34:R42" si="16">D34+F34-(J34+K34+L34+M34+N34+O34+P34)</f>
        <v>0</v>
      </c>
      <c r="S34" s="36" t="s">
        <v>19</v>
      </c>
      <c r="T34" s="34" t="str">
        <f>T33</f>
        <v>Ongoing</v>
      </c>
      <c r="U34" s="123" t="str">
        <f>+B35</f>
        <v>Ongoing</v>
      </c>
      <c r="W34" s="283"/>
    </row>
    <row r="35" spans="1:49" s="34" customFormat="1" ht="11.25" customHeight="1" x14ac:dyDescent="0.25">
      <c r="A35" s="115"/>
      <c r="B35" s="275" t="s">
        <v>25</v>
      </c>
      <c r="C35" s="268" t="s">
        <v>148</v>
      </c>
      <c r="D35" s="71">
        <v>500000</v>
      </c>
      <c r="E35" s="73" t="s">
        <v>1</v>
      </c>
      <c r="F35" s="71"/>
      <c r="G35" s="73" t="s">
        <v>1</v>
      </c>
      <c r="H35" s="180"/>
      <c r="I35" s="181">
        <v>250000</v>
      </c>
      <c r="J35" s="182">
        <f t="shared" si="15"/>
        <v>250000</v>
      </c>
      <c r="K35" s="183">
        <v>250000</v>
      </c>
      <c r="L35" s="183"/>
      <c r="M35" s="183"/>
      <c r="N35" s="183"/>
      <c r="O35" s="183"/>
      <c r="P35" s="184"/>
      <c r="Q35" s="54"/>
      <c r="R35" s="40">
        <f t="shared" si="16"/>
        <v>0</v>
      </c>
      <c r="S35" s="34" t="s">
        <v>19</v>
      </c>
      <c r="T35" s="34" t="str">
        <f t="shared" ref="T35:T45" si="17">T34</f>
        <v>Ongoing</v>
      </c>
      <c r="W35" s="283"/>
    </row>
    <row r="36" spans="1:49" s="34" customFormat="1" ht="11.25" customHeight="1" x14ac:dyDescent="0.25">
      <c r="A36" s="111"/>
      <c r="B36" s="276"/>
      <c r="C36" s="269"/>
      <c r="D36" s="71">
        <v>500000</v>
      </c>
      <c r="E36" s="73" t="s">
        <v>4</v>
      </c>
      <c r="F36" s="71"/>
      <c r="G36" s="73" t="s">
        <v>4</v>
      </c>
      <c r="H36" s="180">
        <v>500000</v>
      </c>
      <c r="I36" s="181"/>
      <c r="J36" s="182">
        <f t="shared" si="15"/>
        <v>500000</v>
      </c>
      <c r="K36" s="185"/>
      <c r="L36" s="185"/>
      <c r="M36" s="185"/>
      <c r="N36" s="185"/>
      <c r="O36" s="185"/>
      <c r="P36" s="186"/>
      <c r="Q36" s="19"/>
      <c r="R36" s="40">
        <f t="shared" si="16"/>
        <v>0</v>
      </c>
      <c r="S36" s="34" t="s">
        <v>19</v>
      </c>
      <c r="T36" s="34" t="str">
        <f t="shared" si="17"/>
        <v>Ongoing</v>
      </c>
      <c r="W36" s="283"/>
    </row>
    <row r="37" spans="1:49" s="34" customFormat="1" ht="11.25" customHeight="1" x14ac:dyDescent="0.25">
      <c r="A37" s="111"/>
      <c r="B37" s="276"/>
      <c r="C37" s="269"/>
      <c r="D37" s="71">
        <v>280000</v>
      </c>
      <c r="E37" s="73" t="s">
        <v>3</v>
      </c>
      <c r="F37" s="71"/>
      <c r="G37" s="73" t="s">
        <v>3</v>
      </c>
      <c r="H37" s="187"/>
      <c r="I37" s="181"/>
      <c r="J37" s="182">
        <f t="shared" si="15"/>
        <v>0</v>
      </c>
      <c r="K37" s="183">
        <v>70000</v>
      </c>
      <c r="L37" s="183">
        <v>70000</v>
      </c>
      <c r="M37" s="183">
        <v>70000</v>
      </c>
      <c r="N37" s="183">
        <v>70000</v>
      </c>
      <c r="O37" s="183"/>
      <c r="P37" s="184"/>
      <c r="Q37" s="19"/>
      <c r="R37" s="40">
        <f t="shared" si="16"/>
        <v>0</v>
      </c>
      <c r="S37" s="34" t="s">
        <v>19</v>
      </c>
      <c r="T37" s="34" t="str">
        <f t="shared" si="17"/>
        <v>Ongoing</v>
      </c>
      <c r="W37" s="283"/>
    </row>
    <row r="38" spans="1:49" s="34" customFormat="1" ht="11.25" customHeight="1" x14ac:dyDescent="0.25">
      <c r="A38" s="111"/>
      <c r="B38" s="276"/>
      <c r="C38" s="269"/>
      <c r="D38" s="71">
        <v>160000</v>
      </c>
      <c r="E38" s="73" t="s">
        <v>2</v>
      </c>
      <c r="F38" s="71"/>
      <c r="G38" s="73" t="s">
        <v>2</v>
      </c>
      <c r="H38" s="180"/>
      <c r="I38" s="181"/>
      <c r="J38" s="182">
        <f t="shared" si="15"/>
        <v>0</v>
      </c>
      <c r="K38" s="183"/>
      <c r="L38" s="183">
        <v>40000</v>
      </c>
      <c r="M38" s="183">
        <v>40000</v>
      </c>
      <c r="N38" s="183">
        <v>40000</v>
      </c>
      <c r="O38" s="183">
        <v>40000</v>
      </c>
      <c r="P38" s="184"/>
      <c r="Q38" s="19"/>
      <c r="R38" s="40">
        <f t="shared" si="16"/>
        <v>0</v>
      </c>
      <c r="S38" s="34" t="s">
        <v>19</v>
      </c>
      <c r="T38" s="34" t="str">
        <f t="shared" si="17"/>
        <v>Ongoing</v>
      </c>
      <c r="W38" s="283"/>
    </row>
    <row r="39" spans="1:49" s="34" customFormat="1" ht="11.25" customHeight="1" x14ac:dyDescent="0.25">
      <c r="A39" s="111"/>
      <c r="B39" s="276"/>
      <c r="C39" s="269"/>
      <c r="D39" s="71">
        <v>20000</v>
      </c>
      <c r="E39" s="73" t="s">
        <v>5</v>
      </c>
      <c r="F39" s="71"/>
      <c r="G39" s="73" t="s">
        <v>5</v>
      </c>
      <c r="H39" s="180"/>
      <c r="I39" s="181"/>
      <c r="J39" s="182">
        <f t="shared" si="15"/>
        <v>0</v>
      </c>
      <c r="K39" s="183">
        <v>20000</v>
      </c>
      <c r="L39" s="183"/>
      <c r="M39" s="183"/>
      <c r="N39" s="183"/>
      <c r="O39" s="183"/>
      <c r="P39" s="184"/>
      <c r="Q39" s="19"/>
      <c r="R39" s="40">
        <f t="shared" si="16"/>
        <v>0</v>
      </c>
      <c r="S39" s="34" t="s">
        <v>19</v>
      </c>
      <c r="T39" s="34" t="str">
        <f t="shared" si="17"/>
        <v>Ongoing</v>
      </c>
      <c r="W39" s="283"/>
    </row>
    <row r="40" spans="1:49" s="34" customFormat="1" ht="11.25" customHeight="1" x14ac:dyDescent="0.25">
      <c r="A40" s="111"/>
      <c r="B40" s="276"/>
      <c r="C40" s="269"/>
      <c r="D40" s="71"/>
      <c r="E40" s="73" t="s">
        <v>8</v>
      </c>
      <c r="F40" s="71"/>
      <c r="G40" s="73" t="s">
        <v>8</v>
      </c>
      <c r="H40" s="180"/>
      <c r="I40" s="181"/>
      <c r="J40" s="182">
        <f t="shared" si="15"/>
        <v>0</v>
      </c>
      <c r="K40" s="183"/>
      <c r="L40" s="183"/>
      <c r="M40" s="183"/>
      <c r="N40" s="183"/>
      <c r="O40" s="183"/>
      <c r="P40" s="184"/>
      <c r="Q40" s="19"/>
      <c r="R40" s="40">
        <f t="shared" si="16"/>
        <v>0</v>
      </c>
      <c r="S40" s="1" t="s">
        <v>19</v>
      </c>
      <c r="T40" s="34" t="str">
        <f t="shared" si="17"/>
        <v>Ongoing</v>
      </c>
      <c r="W40" s="283"/>
    </row>
    <row r="41" spans="1:49" s="34" customFormat="1" ht="11.25" customHeight="1" x14ac:dyDescent="0.25">
      <c r="A41" s="111"/>
      <c r="B41" s="276"/>
      <c r="C41" s="269"/>
      <c r="D41" s="71"/>
      <c r="E41" s="73" t="s">
        <v>7</v>
      </c>
      <c r="F41" s="71"/>
      <c r="G41" s="73" t="s">
        <v>7</v>
      </c>
      <c r="H41" s="180"/>
      <c r="I41" s="181"/>
      <c r="J41" s="182">
        <f t="shared" si="15"/>
        <v>0</v>
      </c>
      <c r="K41" s="183"/>
      <c r="L41" s="183"/>
      <c r="M41" s="183"/>
      <c r="N41" s="183"/>
      <c r="O41" s="183"/>
      <c r="P41" s="184"/>
      <c r="Q41" s="19"/>
      <c r="R41" s="40">
        <f t="shared" si="16"/>
        <v>0</v>
      </c>
      <c r="S41" s="34" t="s">
        <v>19</v>
      </c>
      <c r="T41" s="34" t="str">
        <f t="shared" si="17"/>
        <v>Ongoing</v>
      </c>
      <c r="W41" s="283"/>
    </row>
    <row r="42" spans="1:49" s="34" customFormat="1" ht="11.25" customHeight="1" x14ac:dyDescent="0.25">
      <c r="A42" s="111"/>
      <c r="B42" s="276"/>
      <c r="C42" s="268" t="s">
        <v>149</v>
      </c>
      <c r="D42" s="230">
        <v>100000</v>
      </c>
      <c r="E42" s="77" t="s">
        <v>9</v>
      </c>
      <c r="F42" s="231"/>
      <c r="G42" s="77" t="s">
        <v>9</v>
      </c>
      <c r="H42" s="188"/>
      <c r="I42" s="217"/>
      <c r="J42" s="189">
        <f t="shared" si="15"/>
        <v>0</v>
      </c>
      <c r="K42" s="190"/>
      <c r="L42" s="190">
        <v>100000</v>
      </c>
      <c r="M42" s="190"/>
      <c r="N42" s="190"/>
      <c r="O42" s="190"/>
      <c r="P42" s="237"/>
      <c r="Q42" s="19"/>
      <c r="R42" s="40">
        <f t="shared" si="16"/>
        <v>0</v>
      </c>
      <c r="S42" s="34" t="s">
        <v>19</v>
      </c>
      <c r="T42" s="34" t="str">
        <f t="shared" si="17"/>
        <v>Ongoing</v>
      </c>
      <c r="W42" s="283"/>
    </row>
    <row r="43" spans="1:49" s="34" customFormat="1" ht="11.25" customHeight="1" x14ac:dyDescent="0.25">
      <c r="A43" s="111"/>
      <c r="B43" s="276"/>
      <c r="C43" s="269"/>
      <c r="D43" s="71"/>
      <c r="E43" s="73" t="s">
        <v>122</v>
      </c>
      <c r="F43" s="71"/>
      <c r="G43" s="73" t="s">
        <v>122</v>
      </c>
      <c r="H43" s="232"/>
      <c r="I43" s="233"/>
      <c r="J43" s="234"/>
      <c r="K43" s="235"/>
      <c r="L43" s="235"/>
      <c r="M43" s="235"/>
      <c r="N43" s="235"/>
      <c r="O43" s="235"/>
      <c r="P43" s="236"/>
      <c r="Q43" s="19"/>
      <c r="R43" s="40"/>
      <c r="T43" s="34" t="str">
        <f>T42</f>
        <v>Ongoing</v>
      </c>
      <c r="W43" s="283"/>
    </row>
    <row r="44" spans="1:49" s="34" customFormat="1" ht="11.25" customHeight="1" x14ac:dyDescent="0.25">
      <c r="A44" s="111"/>
      <c r="B44" s="276"/>
      <c r="C44" s="270"/>
      <c r="D44" s="78">
        <f>D34-SUM(D35:D43)</f>
        <v>440000</v>
      </c>
      <c r="E44" s="77" t="s">
        <v>6</v>
      </c>
      <c r="F44" s="78">
        <f>F34-SUM(F35:F43)</f>
        <v>0</v>
      </c>
      <c r="G44" s="77" t="s">
        <v>6</v>
      </c>
      <c r="H44" s="218"/>
      <c r="I44" s="219"/>
      <c r="J44" s="220"/>
      <c r="K44" s="221"/>
      <c r="L44" s="221"/>
      <c r="M44" s="221"/>
      <c r="N44" s="221"/>
      <c r="O44" s="221"/>
      <c r="P44" s="222"/>
      <c r="Q44" s="19"/>
      <c r="T44" s="34" t="str">
        <f>T43</f>
        <v>Ongoing</v>
      </c>
      <c r="W44" s="283"/>
    </row>
    <row r="45" spans="1:49" s="34" customFormat="1" ht="11.25" customHeight="1" thickBot="1" x14ac:dyDescent="0.3">
      <c r="A45" s="111"/>
      <c r="B45" s="277"/>
      <c r="C45" s="82" t="s">
        <v>157</v>
      </c>
      <c r="D45" s="83">
        <f>IF(D34=0,0,+IF($J34=0,SUM($J35:$J44),0)+IF($K34=0,SUM($K35:$K44),0)+IF($L34=0,SUM($L35:$L44),0)+IF($M34=0,SUM($M35:$M44),0)+IF($N34=0,SUM($N35:$N44),0)+IF($O34=0,SUM($O35:$O44),0)+IF($P34=0,SUM($P35:$P44),0))</f>
        <v>260000</v>
      </c>
      <c r="E45" s="84" t="s">
        <v>27</v>
      </c>
      <c r="F45" s="85">
        <f>IF(F34=0,0,+IF($K34=0,SUM($K35:$K44),0)+IF($L34=0,SUM($L35:$L44),0)+IF($M34=0,SUM($M35:$M44),0)+IF($N34=0,SUM($N35:$N44),0)+IF($O34=0,SUM($O35:$O44),0)+IF($P34=0,SUM($P35:$P44),0))</f>
        <v>0</v>
      </c>
      <c r="G45" s="84" t="s">
        <v>27</v>
      </c>
      <c r="H45" s="138"/>
      <c r="I45" s="139"/>
      <c r="J45" s="157"/>
      <c r="K45" s="86"/>
      <c r="L45" s="86"/>
      <c r="M45" s="86"/>
      <c r="N45" s="86"/>
      <c r="O45" s="86"/>
      <c r="P45" s="158"/>
      <c r="Q45" s="19"/>
      <c r="T45" s="34" t="str">
        <f t="shared" si="17"/>
        <v>Ongoing</v>
      </c>
      <c r="W45" s="284"/>
    </row>
    <row r="46" spans="1:49" s="114" customFormat="1" ht="11.25" customHeight="1" x14ac:dyDescent="0.25">
      <c r="A46" s="111"/>
      <c r="B46" s="273">
        <v>3224</v>
      </c>
      <c r="C46" s="271" t="s">
        <v>36</v>
      </c>
      <c r="D46" s="112"/>
      <c r="E46" s="113"/>
      <c r="F46" s="112"/>
      <c r="G46" s="113"/>
      <c r="H46" s="178"/>
      <c r="I46" s="135"/>
      <c r="J46" s="172"/>
      <c r="K46" s="175"/>
      <c r="L46" s="175"/>
      <c r="M46" s="175"/>
      <c r="N46" s="175"/>
      <c r="O46" s="175"/>
      <c r="P46" s="156"/>
      <c r="Q46" s="19"/>
      <c r="R46" s="34"/>
      <c r="S46" s="34"/>
      <c r="T46" s="34" t="str">
        <f>B48</f>
        <v>Ongoing</v>
      </c>
      <c r="U46" s="34"/>
      <c r="V46" s="34"/>
      <c r="W46" s="282" t="str">
        <f>+B48</f>
        <v>Ongoing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4" customFormat="1" ht="11.25" customHeight="1" x14ac:dyDescent="0.25">
      <c r="A47" s="111"/>
      <c r="B47" s="274"/>
      <c r="C47" s="272"/>
      <c r="D47" s="17">
        <v>5000000</v>
      </c>
      <c r="E47" s="191" t="s">
        <v>0</v>
      </c>
      <c r="F47" s="17">
        <v>0</v>
      </c>
      <c r="G47" s="191" t="s">
        <v>0</v>
      </c>
      <c r="H47" s="179">
        <v>0</v>
      </c>
      <c r="I47" s="169">
        <v>1500000</v>
      </c>
      <c r="J47" s="173">
        <f t="shared" ref="J47:J55" si="18">+H47+I47</f>
        <v>1500000</v>
      </c>
      <c r="K47" s="176">
        <v>3500000</v>
      </c>
      <c r="L47" s="176">
        <v>0</v>
      </c>
      <c r="M47" s="176">
        <v>0</v>
      </c>
      <c r="N47" s="176">
        <v>0</v>
      </c>
      <c r="O47" s="176">
        <v>0</v>
      </c>
      <c r="P47" s="170">
        <v>0</v>
      </c>
      <c r="Q47" s="19"/>
      <c r="R47" s="35">
        <f t="shared" ref="R47:R55" si="19">D47+F47-(J47+K47+L47+M47+N47+O47+P47)</f>
        <v>0</v>
      </c>
      <c r="S47" s="36" t="s">
        <v>19</v>
      </c>
      <c r="T47" s="34" t="str">
        <f>T46</f>
        <v>Ongoing</v>
      </c>
      <c r="U47" s="123" t="str">
        <f>+B48</f>
        <v>Ongoing</v>
      </c>
      <c r="W47" s="283"/>
    </row>
    <row r="48" spans="1:49" s="34" customFormat="1" ht="11.25" customHeight="1" x14ac:dyDescent="0.25">
      <c r="A48" s="115"/>
      <c r="B48" s="275" t="s">
        <v>25</v>
      </c>
      <c r="C48" s="268" t="s">
        <v>148</v>
      </c>
      <c r="D48" s="71"/>
      <c r="E48" s="73" t="s">
        <v>1</v>
      </c>
      <c r="F48" s="71"/>
      <c r="G48" s="73" t="s">
        <v>1</v>
      </c>
      <c r="H48" s="180"/>
      <c r="I48" s="181"/>
      <c r="J48" s="182">
        <f t="shared" si="18"/>
        <v>0</v>
      </c>
      <c r="K48" s="183"/>
      <c r="L48" s="183"/>
      <c r="M48" s="183"/>
      <c r="N48" s="183"/>
      <c r="O48" s="183"/>
      <c r="P48" s="184"/>
      <c r="Q48" s="54"/>
      <c r="R48" s="40">
        <f t="shared" si="19"/>
        <v>0</v>
      </c>
      <c r="S48" s="34" t="s">
        <v>19</v>
      </c>
      <c r="T48" s="34" t="str">
        <f t="shared" ref="T48:T58" si="20">T47</f>
        <v>Ongoing</v>
      </c>
      <c r="W48" s="283"/>
    </row>
    <row r="49" spans="1:49" s="34" customFormat="1" ht="11.25" customHeight="1" x14ac:dyDescent="0.25">
      <c r="A49" s="111"/>
      <c r="B49" s="276"/>
      <c r="C49" s="269"/>
      <c r="D49" s="71">
        <v>5000000</v>
      </c>
      <c r="E49" s="73" t="s">
        <v>4</v>
      </c>
      <c r="F49" s="71"/>
      <c r="G49" s="73" t="s">
        <v>4</v>
      </c>
      <c r="H49" s="180"/>
      <c r="I49" s="181">
        <v>5000000</v>
      </c>
      <c r="J49" s="182">
        <f t="shared" si="18"/>
        <v>5000000</v>
      </c>
      <c r="K49" s="185"/>
      <c r="L49" s="185"/>
      <c r="M49" s="185"/>
      <c r="N49" s="185"/>
      <c r="O49" s="185"/>
      <c r="P49" s="186"/>
      <c r="Q49" s="19"/>
      <c r="R49" s="40">
        <f t="shared" si="19"/>
        <v>0</v>
      </c>
      <c r="S49" s="34" t="s">
        <v>19</v>
      </c>
      <c r="T49" s="34" t="str">
        <f t="shared" si="20"/>
        <v>Ongoing</v>
      </c>
      <c r="W49" s="283"/>
    </row>
    <row r="50" spans="1:49" s="34" customFormat="1" ht="11.25" customHeight="1" x14ac:dyDescent="0.25">
      <c r="A50" s="111"/>
      <c r="B50" s="276"/>
      <c r="C50" s="269"/>
      <c r="D50" s="71"/>
      <c r="E50" s="73" t="s">
        <v>3</v>
      </c>
      <c r="F50" s="71"/>
      <c r="G50" s="73" t="s">
        <v>3</v>
      </c>
      <c r="H50" s="187"/>
      <c r="I50" s="181"/>
      <c r="J50" s="182">
        <f t="shared" si="18"/>
        <v>0</v>
      </c>
      <c r="K50" s="183"/>
      <c r="L50" s="183"/>
      <c r="M50" s="183"/>
      <c r="N50" s="183"/>
      <c r="O50" s="183"/>
      <c r="P50" s="184"/>
      <c r="Q50" s="19"/>
      <c r="R50" s="40">
        <f t="shared" si="19"/>
        <v>0</v>
      </c>
      <c r="S50" s="34" t="s">
        <v>19</v>
      </c>
      <c r="T50" s="34" t="str">
        <f t="shared" si="20"/>
        <v>Ongoing</v>
      </c>
      <c r="W50" s="283"/>
    </row>
    <row r="51" spans="1:49" s="34" customFormat="1" ht="11.25" customHeight="1" x14ac:dyDescent="0.25">
      <c r="A51" s="111"/>
      <c r="B51" s="276"/>
      <c r="C51" s="269"/>
      <c r="D51" s="71"/>
      <c r="E51" s="73" t="s">
        <v>2</v>
      </c>
      <c r="F51" s="71"/>
      <c r="G51" s="73" t="s">
        <v>2</v>
      </c>
      <c r="H51" s="180"/>
      <c r="I51" s="181"/>
      <c r="J51" s="182">
        <f t="shared" si="18"/>
        <v>0</v>
      </c>
      <c r="K51" s="183"/>
      <c r="L51" s="183"/>
      <c r="M51" s="183"/>
      <c r="N51" s="183"/>
      <c r="O51" s="183"/>
      <c r="P51" s="184"/>
      <c r="Q51" s="19"/>
      <c r="R51" s="40">
        <f t="shared" si="19"/>
        <v>0</v>
      </c>
      <c r="S51" s="34" t="s">
        <v>19</v>
      </c>
      <c r="T51" s="34" t="str">
        <f t="shared" si="20"/>
        <v>Ongoing</v>
      </c>
      <c r="W51" s="283"/>
    </row>
    <row r="52" spans="1:49" s="34" customFormat="1" ht="11.25" customHeight="1" x14ac:dyDescent="0.25">
      <c r="A52" s="111"/>
      <c r="B52" s="276"/>
      <c r="C52" s="269"/>
      <c r="D52" s="71"/>
      <c r="E52" s="73" t="s">
        <v>5</v>
      </c>
      <c r="F52" s="71"/>
      <c r="G52" s="73" t="s">
        <v>5</v>
      </c>
      <c r="H52" s="180"/>
      <c r="I52" s="181"/>
      <c r="J52" s="182">
        <f t="shared" si="18"/>
        <v>0</v>
      </c>
      <c r="K52" s="183"/>
      <c r="L52" s="183"/>
      <c r="M52" s="183"/>
      <c r="N52" s="183"/>
      <c r="O52" s="183"/>
      <c r="P52" s="184"/>
      <c r="Q52" s="19"/>
      <c r="R52" s="40">
        <f t="shared" si="19"/>
        <v>0</v>
      </c>
      <c r="S52" s="34" t="s">
        <v>19</v>
      </c>
      <c r="T52" s="34" t="str">
        <f t="shared" si="20"/>
        <v>Ongoing</v>
      </c>
      <c r="W52" s="283"/>
    </row>
    <row r="53" spans="1:49" s="34" customFormat="1" ht="11.25" customHeight="1" x14ac:dyDescent="0.25">
      <c r="A53" s="111"/>
      <c r="B53" s="276"/>
      <c r="C53" s="269"/>
      <c r="D53" s="71"/>
      <c r="E53" s="73" t="s">
        <v>8</v>
      </c>
      <c r="F53" s="71"/>
      <c r="G53" s="73" t="s">
        <v>8</v>
      </c>
      <c r="H53" s="180"/>
      <c r="I53" s="181"/>
      <c r="J53" s="182">
        <f t="shared" si="18"/>
        <v>0</v>
      </c>
      <c r="K53" s="183"/>
      <c r="L53" s="183"/>
      <c r="M53" s="183"/>
      <c r="N53" s="183"/>
      <c r="O53" s="183"/>
      <c r="P53" s="184"/>
      <c r="Q53" s="19"/>
      <c r="R53" s="40">
        <f t="shared" si="19"/>
        <v>0</v>
      </c>
      <c r="S53" s="1" t="s">
        <v>19</v>
      </c>
      <c r="T53" s="34" t="str">
        <f t="shared" si="20"/>
        <v>Ongoing</v>
      </c>
      <c r="W53" s="283"/>
    </row>
    <row r="54" spans="1:49" s="34" customFormat="1" ht="11.25" customHeight="1" x14ac:dyDescent="0.25">
      <c r="A54" s="111"/>
      <c r="B54" s="276"/>
      <c r="C54" s="269"/>
      <c r="D54" s="71"/>
      <c r="E54" s="73" t="s">
        <v>7</v>
      </c>
      <c r="F54" s="71"/>
      <c r="G54" s="73" t="s">
        <v>7</v>
      </c>
      <c r="H54" s="180"/>
      <c r="I54" s="181"/>
      <c r="J54" s="182">
        <f t="shared" si="18"/>
        <v>0</v>
      </c>
      <c r="K54" s="183"/>
      <c r="L54" s="183"/>
      <c r="M54" s="183"/>
      <c r="N54" s="183"/>
      <c r="O54" s="183"/>
      <c r="P54" s="184"/>
      <c r="Q54" s="19"/>
      <c r="R54" s="40">
        <f t="shared" si="19"/>
        <v>0</v>
      </c>
      <c r="S54" s="34" t="s">
        <v>19</v>
      </c>
      <c r="T54" s="34" t="str">
        <f t="shared" si="20"/>
        <v>Ongoing</v>
      </c>
      <c r="W54" s="283"/>
    </row>
    <row r="55" spans="1:49" s="34" customFormat="1" ht="11.25" customHeight="1" x14ac:dyDescent="0.25">
      <c r="A55" s="111"/>
      <c r="B55" s="276"/>
      <c r="C55" s="268" t="s">
        <v>150</v>
      </c>
      <c r="D55" s="230"/>
      <c r="E55" s="77" t="s">
        <v>9</v>
      </c>
      <c r="F55" s="231"/>
      <c r="G55" s="77" t="s">
        <v>9</v>
      </c>
      <c r="H55" s="188"/>
      <c r="I55" s="217"/>
      <c r="J55" s="189">
        <f t="shared" si="18"/>
        <v>0</v>
      </c>
      <c r="K55" s="190"/>
      <c r="L55" s="190"/>
      <c r="M55" s="190"/>
      <c r="N55" s="190"/>
      <c r="O55" s="190"/>
      <c r="P55" s="237"/>
      <c r="Q55" s="19"/>
      <c r="R55" s="40">
        <f t="shared" si="19"/>
        <v>0</v>
      </c>
      <c r="S55" s="34" t="s">
        <v>19</v>
      </c>
      <c r="T55" s="34" t="str">
        <f t="shared" si="20"/>
        <v>Ongoing</v>
      </c>
      <c r="W55" s="283"/>
    </row>
    <row r="56" spans="1:49" s="34" customFormat="1" ht="11.25" customHeight="1" x14ac:dyDescent="0.25">
      <c r="A56" s="111"/>
      <c r="B56" s="276"/>
      <c r="C56" s="269"/>
      <c r="D56" s="71"/>
      <c r="E56" s="73" t="s">
        <v>122</v>
      </c>
      <c r="F56" s="71"/>
      <c r="G56" s="73" t="s">
        <v>122</v>
      </c>
      <c r="H56" s="232"/>
      <c r="I56" s="238"/>
      <c r="J56" s="234"/>
      <c r="K56" s="235"/>
      <c r="L56" s="235"/>
      <c r="M56" s="235"/>
      <c r="N56" s="235"/>
      <c r="O56" s="235"/>
      <c r="P56" s="236"/>
      <c r="Q56" s="19"/>
      <c r="R56" s="40"/>
      <c r="T56" s="34" t="str">
        <f>T55</f>
        <v>Ongoing</v>
      </c>
      <c r="W56" s="283"/>
    </row>
    <row r="57" spans="1:49" s="34" customFormat="1" ht="11.25" customHeight="1" x14ac:dyDescent="0.25">
      <c r="A57" s="111"/>
      <c r="B57" s="276"/>
      <c r="C57" s="270"/>
      <c r="D57" s="78">
        <f>D47-SUM(D48:D55)</f>
        <v>0</v>
      </c>
      <c r="E57" s="77" t="s">
        <v>6</v>
      </c>
      <c r="F57" s="78">
        <f>F47-SUM(F48:F55)</f>
        <v>0</v>
      </c>
      <c r="G57" s="77" t="s">
        <v>6</v>
      </c>
      <c r="H57" s="218"/>
      <c r="I57" s="219"/>
      <c r="J57" s="220"/>
      <c r="K57" s="221"/>
      <c r="L57" s="221"/>
      <c r="M57" s="221"/>
      <c r="N57" s="221"/>
      <c r="O57" s="221"/>
      <c r="P57" s="222"/>
      <c r="Q57" s="19"/>
      <c r="T57" s="34" t="str">
        <f>T56</f>
        <v>Ongoing</v>
      </c>
      <c r="W57" s="283"/>
    </row>
    <row r="58" spans="1:49" s="34" customFormat="1" ht="11.25" customHeight="1" thickBot="1" x14ac:dyDescent="0.3">
      <c r="A58" s="111"/>
      <c r="B58" s="277"/>
      <c r="C58" s="82" t="s">
        <v>156</v>
      </c>
      <c r="D58" s="83">
        <f>IF(D47=0,0,+IF($K47=0,SUM($K48:$K57),0)+IF($L47=0,SUM($L48:$L57),0)+IF($M47=0,SUM($M48:$M57),0)+IF($N47=0,SUM($N48:$N57),0)+IF($O47=0,SUM($O48:$O57),0)+IF($P47=0,SUM($P48:$P57),0))</f>
        <v>0</v>
      </c>
      <c r="E58" s="84" t="s">
        <v>27</v>
      </c>
      <c r="F58" s="85">
        <f>IF(F47=0,0,+IF($K47=0,SUM($K48:$K57),0)+IF($L47=0,SUM($L48:$L57),0)+IF($M47=0,SUM($M48:$M57),0)+IF($N47=0,SUM($N48:$N57),0)+IF($O47=0,SUM($O48:$O57),0)+IF($P47=0,SUM($P48:$P57),0))</f>
        <v>0</v>
      </c>
      <c r="G58" s="84" t="s">
        <v>27</v>
      </c>
      <c r="H58" s="138"/>
      <c r="I58" s="139"/>
      <c r="J58" s="157"/>
      <c r="K58" s="86"/>
      <c r="L58" s="86"/>
      <c r="M58" s="86"/>
      <c r="N58" s="86"/>
      <c r="O58" s="86"/>
      <c r="P58" s="158"/>
      <c r="Q58" s="19"/>
      <c r="T58" s="34" t="str">
        <f t="shared" si="20"/>
        <v>Ongoing</v>
      </c>
      <c r="W58" s="284"/>
    </row>
    <row r="59" spans="1:49" s="114" customFormat="1" ht="11.25" customHeight="1" x14ac:dyDescent="0.25">
      <c r="A59" s="111"/>
      <c r="B59" s="273"/>
      <c r="C59" s="271" t="s">
        <v>37</v>
      </c>
      <c r="D59" s="112"/>
      <c r="E59" s="113"/>
      <c r="F59" s="112"/>
      <c r="G59" s="113"/>
      <c r="H59" s="178"/>
      <c r="I59" s="135"/>
      <c r="J59" s="172"/>
      <c r="K59" s="175"/>
      <c r="L59" s="175"/>
      <c r="M59" s="175"/>
      <c r="N59" s="175"/>
      <c r="O59" s="175"/>
      <c r="P59" s="156"/>
      <c r="Q59" s="19"/>
      <c r="R59" s="34"/>
      <c r="S59" s="34"/>
      <c r="T59" s="34" t="str">
        <f>B61</f>
        <v>A</v>
      </c>
      <c r="U59" s="34"/>
      <c r="V59" s="34"/>
      <c r="W59" s="282" t="str">
        <f>+B61</f>
        <v>A</v>
      </c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49" s="34" customFormat="1" ht="11.25" customHeight="1" x14ac:dyDescent="0.25">
      <c r="A60" s="111"/>
      <c r="B60" s="274"/>
      <c r="C60" s="272"/>
      <c r="D60" s="17">
        <v>0</v>
      </c>
      <c r="E60" s="191" t="s">
        <v>0</v>
      </c>
      <c r="F60" s="17">
        <v>20000000</v>
      </c>
      <c r="G60" s="191" t="s">
        <v>0</v>
      </c>
      <c r="H60" s="179">
        <v>0</v>
      </c>
      <c r="I60" s="169">
        <v>0</v>
      </c>
      <c r="J60" s="173">
        <f t="shared" ref="J60:J68" si="21">+H60+I60</f>
        <v>0</v>
      </c>
      <c r="K60" s="176">
        <v>3300000</v>
      </c>
      <c r="L60" s="176">
        <v>10000000</v>
      </c>
      <c r="M60" s="176">
        <v>6700000</v>
      </c>
      <c r="N60" s="176">
        <v>0</v>
      </c>
      <c r="O60" s="176">
        <v>0</v>
      </c>
      <c r="P60" s="170">
        <v>0</v>
      </c>
      <c r="Q60" s="19"/>
      <c r="R60" s="35">
        <f t="shared" ref="R60:R68" si="22">D60+F60-(J60+K60+L60+M60+N60+O60+P60)</f>
        <v>0</v>
      </c>
      <c r="S60" s="36" t="s">
        <v>19</v>
      </c>
      <c r="T60" s="34" t="str">
        <f>T59</f>
        <v>A</v>
      </c>
      <c r="U60" s="123" t="str">
        <f>+B61</f>
        <v>A</v>
      </c>
      <c r="W60" s="283"/>
    </row>
    <row r="61" spans="1:49" s="34" customFormat="1" ht="11.25" customHeight="1" x14ac:dyDescent="0.25">
      <c r="A61" s="115"/>
      <c r="B61" s="275" t="s">
        <v>22</v>
      </c>
      <c r="C61" s="268" t="s">
        <v>148</v>
      </c>
      <c r="D61" s="71"/>
      <c r="E61" s="73" t="s">
        <v>1</v>
      </c>
      <c r="F61" s="71">
        <v>5000000</v>
      </c>
      <c r="G61" s="73" t="s">
        <v>1</v>
      </c>
      <c r="H61" s="180"/>
      <c r="I61" s="181"/>
      <c r="J61" s="182">
        <f t="shared" si="21"/>
        <v>0</v>
      </c>
      <c r="K61" s="183"/>
      <c r="L61" s="183">
        <v>2500000</v>
      </c>
      <c r="M61" s="183">
        <v>5100000</v>
      </c>
      <c r="N61" s="183">
        <v>-1100000</v>
      </c>
      <c r="O61" s="183">
        <v>-1100000</v>
      </c>
      <c r="P61" s="184">
        <v>-400000</v>
      </c>
      <c r="Q61" s="54"/>
      <c r="R61" s="40">
        <f t="shared" si="22"/>
        <v>0</v>
      </c>
      <c r="S61" s="34" t="s">
        <v>19</v>
      </c>
      <c r="T61" s="34" t="str">
        <f t="shared" ref="T61:T71" si="23">T60</f>
        <v>A</v>
      </c>
      <c r="W61" s="283"/>
    </row>
    <row r="62" spans="1:49" s="34" customFormat="1" ht="11.25" customHeight="1" x14ac:dyDescent="0.25">
      <c r="A62" s="111"/>
      <c r="B62" s="276"/>
      <c r="C62" s="269"/>
      <c r="D62" s="71"/>
      <c r="E62" s="73" t="s">
        <v>4</v>
      </c>
      <c r="F62" s="71">
        <v>5000000</v>
      </c>
      <c r="G62" s="73" t="s">
        <v>4</v>
      </c>
      <c r="H62" s="180"/>
      <c r="I62" s="181">
        <v>5000000</v>
      </c>
      <c r="J62" s="182">
        <f t="shared" si="21"/>
        <v>5000000</v>
      </c>
      <c r="K62" s="185"/>
      <c r="L62" s="185"/>
      <c r="M62" s="185"/>
      <c r="N62" s="185"/>
      <c r="O62" s="185"/>
      <c r="P62" s="186"/>
      <c r="Q62" s="19"/>
      <c r="R62" s="40">
        <f t="shared" si="22"/>
        <v>0</v>
      </c>
      <c r="S62" s="34" t="s">
        <v>19</v>
      </c>
      <c r="T62" s="34" t="str">
        <f t="shared" si="23"/>
        <v>A</v>
      </c>
      <c r="W62" s="283"/>
    </row>
    <row r="63" spans="1:49" s="34" customFormat="1" ht="11.25" customHeight="1" x14ac:dyDescent="0.25">
      <c r="A63" s="111"/>
      <c r="B63" s="276"/>
      <c r="C63" s="269"/>
      <c r="D63" s="71"/>
      <c r="E63" s="73" t="s">
        <v>3</v>
      </c>
      <c r="F63" s="71">
        <v>2800000</v>
      </c>
      <c r="G63" s="73" t="s">
        <v>3</v>
      </c>
      <c r="H63" s="187"/>
      <c r="I63" s="181"/>
      <c r="J63" s="182">
        <f t="shared" si="21"/>
        <v>0</v>
      </c>
      <c r="K63" s="183"/>
      <c r="L63" s="183">
        <v>700000</v>
      </c>
      <c r="M63" s="183">
        <v>700000</v>
      </c>
      <c r="N63" s="183">
        <v>700000</v>
      </c>
      <c r="O63" s="183">
        <v>700000</v>
      </c>
      <c r="P63" s="184"/>
      <c r="Q63" s="19"/>
      <c r="R63" s="40">
        <f t="shared" si="22"/>
        <v>0</v>
      </c>
      <c r="S63" s="34" t="s">
        <v>19</v>
      </c>
      <c r="T63" s="34" t="str">
        <f t="shared" si="23"/>
        <v>A</v>
      </c>
      <c r="W63" s="283"/>
    </row>
    <row r="64" spans="1:49" s="34" customFormat="1" ht="11.25" customHeight="1" x14ac:dyDescent="0.25">
      <c r="A64" s="111"/>
      <c r="B64" s="276"/>
      <c r="C64" s="269"/>
      <c r="D64" s="71"/>
      <c r="E64" s="73" t="s">
        <v>2</v>
      </c>
      <c r="F64" s="71">
        <v>1600000</v>
      </c>
      <c r="G64" s="73" t="s">
        <v>2</v>
      </c>
      <c r="H64" s="180"/>
      <c r="I64" s="181"/>
      <c r="J64" s="182">
        <f t="shared" si="21"/>
        <v>0</v>
      </c>
      <c r="K64" s="183"/>
      <c r="L64" s="183"/>
      <c r="M64" s="183">
        <v>400000</v>
      </c>
      <c r="N64" s="183">
        <v>400000</v>
      </c>
      <c r="O64" s="183">
        <v>400000</v>
      </c>
      <c r="P64" s="184">
        <v>400000</v>
      </c>
      <c r="Q64" s="19"/>
      <c r="R64" s="40">
        <f t="shared" si="22"/>
        <v>0</v>
      </c>
      <c r="S64" s="34" t="s">
        <v>19</v>
      </c>
      <c r="T64" s="34" t="str">
        <f t="shared" si="23"/>
        <v>A</v>
      </c>
      <c r="W64" s="283"/>
    </row>
    <row r="65" spans="1:49" s="34" customFormat="1" ht="11.25" customHeight="1" x14ac:dyDescent="0.25">
      <c r="A65" s="111"/>
      <c r="B65" s="276"/>
      <c r="C65" s="269"/>
      <c r="D65" s="71"/>
      <c r="E65" s="73" t="s">
        <v>5</v>
      </c>
      <c r="F65" s="71">
        <v>200000</v>
      </c>
      <c r="G65" s="73" t="s">
        <v>5</v>
      </c>
      <c r="H65" s="180"/>
      <c r="I65" s="181"/>
      <c r="J65" s="182">
        <f t="shared" si="21"/>
        <v>0</v>
      </c>
      <c r="K65" s="183"/>
      <c r="L65" s="183">
        <v>200000</v>
      </c>
      <c r="M65" s="183"/>
      <c r="N65" s="183"/>
      <c r="O65" s="183"/>
      <c r="P65" s="184"/>
      <c r="Q65" s="19"/>
      <c r="R65" s="40">
        <f t="shared" si="22"/>
        <v>0</v>
      </c>
      <c r="S65" s="34" t="s">
        <v>19</v>
      </c>
      <c r="T65" s="34" t="str">
        <f t="shared" si="23"/>
        <v>A</v>
      </c>
      <c r="W65" s="283"/>
    </row>
    <row r="66" spans="1:49" s="34" customFormat="1" ht="11.25" customHeight="1" x14ac:dyDescent="0.25">
      <c r="A66" s="111"/>
      <c r="B66" s="276"/>
      <c r="C66" s="269"/>
      <c r="D66" s="71"/>
      <c r="E66" s="73" t="s">
        <v>8</v>
      </c>
      <c r="F66" s="71"/>
      <c r="G66" s="73" t="s">
        <v>8</v>
      </c>
      <c r="H66" s="180"/>
      <c r="I66" s="181"/>
      <c r="J66" s="182">
        <f t="shared" si="21"/>
        <v>0</v>
      </c>
      <c r="K66" s="183"/>
      <c r="L66" s="183"/>
      <c r="M66" s="183"/>
      <c r="N66" s="183"/>
      <c r="O66" s="183"/>
      <c r="P66" s="184"/>
      <c r="Q66" s="19"/>
      <c r="R66" s="40">
        <f t="shared" si="22"/>
        <v>0</v>
      </c>
      <c r="S66" s="1" t="s">
        <v>19</v>
      </c>
      <c r="T66" s="34" t="str">
        <f t="shared" si="23"/>
        <v>A</v>
      </c>
      <c r="W66" s="283"/>
    </row>
    <row r="67" spans="1:49" s="34" customFormat="1" ht="11.25" customHeight="1" x14ac:dyDescent="0.25">
      <c r="A67" s="111"/>
      <c r="B67" s="276"/>
      <c r="C67" s="269"/>
      <c r="D67" s="71"/>
      <c r="E67" s="73" t="s">
        <v>7</v>
      </c>
      <c r="F67" s="71"/>
      <c r="G67" s="73" t="s">
        <v>7</v>
      </c>
      <c r="H67" s="180"/>
      <c r="I67" s="181"/>
      <c r="J67" s="182">
        <f t="shared" si="21"/>
        <v>0</v>
      </c>
      <c r="K67" s="183"/>
      <c r="L67" s="183"/>
      <c r="M67" s="183"/>
      <c r="N67" s="183"/>
      <c r="O67" s="183"/>
      <c r="P67" s="184"/>
      <c r="Q67" s="19"/>
      <c r="R67" s="40">
        <f t="shared" si="22"/>
        <v>0</v>
      </c>
      <c r="S67" s="34" t="s">
        <v>19</v>
      </c>
      <c r="T67" s="34" t="str">
        <f t="shared" si="23"/>
        <v>A</v>
      </c>
      <c r="W67" s="283"/>
    </row>
    <row r="68" spans="1:49" s="34" customFormat="1" ht="11.25" customHeight="1" x14ac:dyDescent="0.25">
      <c r="A68" s="111"/>
      <c r="B68" s="276"/>
      <c r="C68" s="268" t="s">
        <v>151</v>
      </c>
      <c r="D68" s="230"/>
      <c r="E68" s="77" t="s">
        <v>9</v>
      </c>
      <c r="F68" s="231">
        <v>1000000</v>
      </c>
      <c r="G68" s="77" t="s">
        <v>9</v>
      </c>
      <c r="H68" s="188"/>
      <c r="I68" s="217"/>
      <c r="J68" s="189">
        <f t="shared" si="21"/>
        <v>0</v>
      </c>
      <c r="K68" s="190"/>
      <c r="L68" s="190"/>
      <c r="M68" s="190">
        <v>1000000</v>
      </c>
      <c r="N68" s="190"/>
      <c r="O68" s="190"/>
      <c r="P68" s="237"/>
      <c r="Q68" s="19"/>
      <c r="R68" s="40">
        <f t="shared" si="22"/>
        <v>0</v>
      </c>
      <c r="S68" s="34" t="s">
        <v>19</v>
      </c>
      <c r="T68" s="34" t="str">
        <f t="shared" si="23"/>
        <v>A</v>
      </c>
      <c r="W68" s="283"/>
    </row>
    <row r="69" spans="1:49" s="34" customFormat="1" ht="11.25" customHeight="1" x14ac:dyDescent="0.25">
      <c r="A69" s="111"/>
      <c r="B69" s="276"/>
      <c r="C69" s="269"/>
      <c r="D69" s="71"/>
      <c r="E69" s="73" t="s">
        <v>122</v>
      </c>
      <c r="F69" s="71"/>
      <c r="G69" s="73" t="s">
        <v>122</v>
      </c>
      <c r="H69" s="232"/>
      <c r="I69" s="233"/>
      <c r="J69" s="234"/>
      <c r="K69" s="235"/>
      <c r="L69" s="235"/>
      <c r="M69" s="235"/>
      <c r="N69" s="235"/>
      <c r="O69" s="235"/>
      <c r="P69" s="236"/>
      <c r="Q69" s="19"/>
      <c r="R69" s="40"/>
      <c r="T69" s="34" t="str">
        <f>T68</f>
        <v>A</v>
      </c>
      <c r="W69" s="283"/>
    </row>
    <row r="70" spans="1:49" s="34" customFormat="1" ht="11.25" customHeight="1" x14ac:dyDescent="0.25">
      <c r="A70" s="111"/>
      <c r="B70" s="276"/>
      <c r="C70" s="270"/>
      <c r="D70" s="78">
        <f>D60-SUM(D61:D68)</f>
        <v>0</v>
      </c>
      <c r="E70" s="77" t="s">
        <v>6</v>
      </c>
      <c r="F70" s="78">
        <f>F60-SUM(F61:F68)</f>
        <v>4400000</v>
      </c>
      <c r="G70" s="77" t="s">
        <v>6</v>
      </c>
      <c r="H70" s="218"/>
      <c r="I70" s="219"/>
      <c r="J70" s="220"/>
      <c r="K70" s="221"/>
      <c r="L70" s="221"/>
      <c r="M70" s="221"/>
      <c r="N70" s="221"/>
      <c r="O70" s="221"/>
      <c r="P70" s="222"/>
      <c r="Q70" s="19"/>
      <c r="T70" s="34" t="str">
        <f>T69</f>
        <v>A</v>
      </c>
      <c r="W70" s="283"/>
    </row>
    <row r="71" spans="1:49" s="34" customFormat="1" ht="11.25" customHeight="1" thickBot="1" x14ac:dyDescent="0.3">
      <c r="A71" s="111"/>
      <c r="B71" s="277"/>
      <c r="C71" s="82" t="s">
        <v>152</v>
      </c>
      <c r="D71" s="83">
        <f>IF(D60=0,0,+IF($K60=0,SUM($K61:$K70),0)+IF($L60=0,SUM($L61:$L70),0)+IF($M60=0,SUM($M61:$M70),0)+IF($N60=0,SUM($N61:$N70),0)+IF($O60=0,SUM($O61:$O70),0)+IF($P60=0,SUM($P61:$P70),0))</f>
        <v>0</v>
      </c>
      <c r="E71" s="84" t="s">
        <v>27</v>
      </c>
      <c r="F71" s="85">
        <f>IF(F60=0,0,+IF($K60=0,SUM($K61:$K70),0)+IF($L60=0,SUM($L61:$L70),0)+IF($M60=0,SUM($M61:$M70),0)+IF($N60=0,SUM($N61:$N70),0)+IF($O60=0,SUM($O61:$O70),0)+IF($P60=0,SUM($P61:$P70),0))</f>
        <v>0</v>
      </c>
      <c r="G71" s="84" t="s">
        <v>27</v>
      </c>
      <c r="H71" s="138"/>
      <c r="I71" s="139"/>
      <c r="J71" s="157"/>
      <c r="K71" s="86"/>
      <c r="L71" s="86"/>
      <c r="M71" s="86"/>
      <c r="N71" s="86"/>
      <c r="O71" s="86"/>
      <c r="P71" s="158"/>
      <c r="Q71" s="19"/>
      <c r="T71" s="34" t="str">
        <f t="shared" si="23"/>
        <v>A</v>
      </c>
      <c r="W71" s="284"/>
    </row>
    <row r="72" spans="1:49" s="114" customFormat="1" ht="11.25" customHeight="1" x14ac:dyDescent="0.25">
      <c r="A72" s="111"/>
      <c r="B72" s="273"/>
      <c r="C72" s="271" t="s">
        <v>39</v>
      </c>
      <c r="D72" s="112"/>
      <c r="E72" s="113"/>
      <c r="F72" s="112"/>
      <c r="G72" s="113"/>
      <c r="H72" s="178"/>
      <c r="I72" s="135"/>
      <c r="J72" s="172"/>
      <c r="K72" s="175"/>
      <c r="L72" s="175"/>
      <c r="M72" s="175"/>
      <c r="N72" s="175"/>
      <c r="O72" s="175"/>
      <c r="P72" s="156"/>
      <c r="Q72" s="19"/>
      <c r="R72" s="34"/>
      <c r="S72" s="34"/>
      <c r="T72" s="34" t="str">
        <f>B74</f>
        <v>B</v>
      </c>
      <c r="U72" s="34"/>
      <c r="V72" s="34"/>
      <c r="W72" s="282" t="str">
        <f>+B74</f>
        <v>B</v>
      </c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s="34" customFormat="1" ht="11.25" customHeight="1" x14ac:dyDescent="0.25">
      <c r="A73" s="111"/>
      <c r="B73" s="274"/>
      <c r="C73" s="272"/>
      <c r="D73" s="17">
        <v>0</v>
      </c>
      <c r="E73" s="191" t="s">
        <v>0</v>
      </c>
      <c r="F73" s="17">
        <v>5000000</v>
      </c>
      <c r="G73" s="191" t="s">
        <v>0</v>
      </c>
      <c r="H73" s="179">
        <v>0</v>
      </c>
      <c r="I73" s="169">
        <v>50000</v>
      </c>
      <c r="J73" s="173">
        <f t="shared" ref="J73:J81" si="24">+H73+I73</f>
        <v>50000</v>
      </c>
      <c r="K73" s="176">
        <v>250000</v>
      </c>
      <c r="L73" s="176">
        <v>3000000</v>
      </c>
      <c r="M73" s="176">
        <v>1700000</v>
      </c>
      <c r="N73" s="176">
        <v>0</v>
      </c>
      <c r="O73" s="176">
        <v>0</v>
      </c>
      <c r="P73" s="170">
        <v>0</v>
      </c>
      <c r="Q73" s="19"/>
      <c r="R73" s="35">
        <f t="shared" ref="R73:R81" si="25">D73+F73-(J73+K73+L73+M73+N73+O73+P73)</f>
        <v>0</v>
      </c>
      <c r="S73" s="36" t="s">
        <v>19</v>
      </c>
      <c r="T73" s="34" t="str">
        <f>T72</f>
        <v>B</v>
      </c>
      <c r="U73" s="123" t="str">
        <f>+B74</f>
        <v>B</v>
      </c>
      <c r="W73" s="283"/>
    </row>
    <row r="74" spans="1:49" s="34" customFormat="1" ht="11.25" customHeight="1" x14ac:dyDescent="0.25">
      <c r="A74" s="115"/>
      <c r="B74" s="275" t="s">
        <v>23</v>
      </c>
      <c r="C74" s="268" t="s">
        <v>148</v>
      </c>
      <c r="D74" s="71"/>
      <c r="E74" s="73" t="s">
        <v>1</v>
      </c>
      <c r="F74" s="71">
        <v>500000</v>
      </c>
      <c r="G74" s="73" t="s">
        <v>1</v>
      </c>
      <c r="H74" s="180"/>
      <c r="I74" s="181">
        <v>50000</v>
      </c>
      <c r="J74" s="182">
        <f t="shared" si="24"/>
        <v>50000</v>
      </c>
      <c r="K74" s="183">
        <v>250000</v>
      </c>
      <c r="L74" s="183">
        <v>200000</v>
      </c>
      <c r="M74" s="183"/>
      <c r="N74" s="183"/>
      <c r="O74" s="183"/>
      <c r="P74" s="184"/>
      <c r="Q74" s="54"/>
      <c r="R74" s="40">
        <f t="shared" si="25"/>
        <v>0</v>
      </c>
      <c r="S74" s="34" t="s">
        <v>19</v>
      </c>
      <c r="T74" s="34" t="str">
        <f t="shared" ref="T74:T84" si="26">T73</f>
        <v>B</v>
      </c>
      <c r="W74" s="283"/>
    </row>
    <row r="75" spans="1:49" s="34" customFormat="1" ht="11.25" customHeight="1" x14ac:dyDescent="0.25">
      <c r="A75" s="111"/>
      <c r="B75" s="276"/>
      <c r="C75" s="269"/>
      <c r="D75" s="71"/>
      <c r="E75" s="73" t="s">
        <v>4</v>
      </c>
      <c r="F75" s="71"/>
      <c r="G75" s="73" t="s">
        <v>4</v>
      </c>
      <c r="H75" s="180"/>
      <c r="I75" s="181"/>
      <c r="J75" s="182">
        <f t="shared" si="24"/>
        <v>0</v>
      </c>
      <c r="K75" s="185"/>
      <c r="L75" s="185"/>
      <c r="M75" s="185"/>
      <c r="N75" s="185"/>
      <c r="O75" s="185"/>
      <c r="P75" s="186"/>
      <c r="Q75" s="19"/>
      <c r="R75" s="40">
        <f t="shared" si="25"/>
        <v>0</v>
      </c>
      <c r="S75" s="34" t="s">
        <v>19</v>
      </c>
      <c r="T75" s="34" t="str">
        <f t="shared" si="26"/>
        <v>B</v>
      </c>
      <c r="W75" s="283"/>
    </row>
    <row r="76" spans="1:49" s="34" customFormat="1" ht="11.25" customHeight="1" x14ac:dyDescent="0.25">
      <c r="A76" s="111"/>
      <c r="B76" s="276"/>
      <c r="C76" s="269"/>
      <c r="D76" s="71"/>
      <c r="E76" s="73" t="s">
        <v>3</v>
      </c>
      <c r="F76" s="71"/>
      <c r="G76" s="73" t="s">
        <v>3</v>
      </c>
      <c r="H76" s="187"/>
      <c r="I76" s="181"/>
      <c r="J76" s="182">
        <f t="shared" si="24"/>
        <v>0</v>
      </c>
      <c r="K76" s="183"/>
      <c r="L76" s="183"/>
      <c r="M76" s="183"/>
      <c r="N76" s="183"/>
      <c r="O76" s="183"/>
      <c r="P76" s="184"/>
      <c r="Q76" s="19"/>
      <c r="R76" s="40">
        <f t="shared" si="25"/>
        <v>0</v>
      </c>
      <c r="S76" s="34" t="s">
        <v>19</v>
      </c>
      <c r="T76" s="34" t="str">
        <f t="shared" si="26"/>
        <v>B</v>
      </c>
      <c r="W76" s="283"/>
    </row>
    <row r="77" spans="1:49" s="34" customFormat="1" ht="11.25" customHeight="1" x14ac:dyDescent="0.25">
      <c r="A77" s="111"/>
      <c r="B77" s="276"/>
      <c r="C77" s="269"/>
      <c r="D77" s="71"/>
      <c r="E77" s="73" t="s">
        <v>2</v>
      </c>
      <c r="F77" s="71">
        <v>4500000</v>
      </c>
      <c r="G77" s="73" t="s">
        <v>2</v>
      </c>
      <c r="H77" s="180"/>
      <c r="I77" s="181"/>
      <c r="J77" s="182">
        <f t="shared" si="24"/>
        <v>0</v>
      </c>
      <c r="K77" s="183">
        <v>1000000</v>
      </c>
      <c r="L77" s="183">
        <v>1000000</v>
      </c>
      <c r="M77" s="183">
        <v>1000000</v>
      </c>
      <c r="N77" s="183">
        <v>500000</v>
      </c>
      <c r="O77" s="183">
        <v>500000</v>
      </c>
      <c r="P77" s="184">
        <v>500000</v>
      </c>
      <c r="Q77" s="19"/>
      <c r="R77" s="40">
        <f t="shared" si="25"/>
        <v>0</v>
      </c>
      <c r="S77" s="34" t="s">
        <v>19</v>
      </c>
      <c r="T77" s="34" t="str">
        <f t="shared" si="26"/>
        <v>B</v>
      </c>
      <c r="W77" s="283"/>
    </row>
    <row r="78" spans="1:49" s="34" customFormat="1" ht="11.25" customHeight="1" x14ac:dyDescent="0.25">
      <c r="A78" s="111"/>
      <c r="B78" s="276"/>
      <c r="C78" s="269"/>
      <c r="D78" s="71"/>
      <c r="E78" s="73" t="s">
        <v>5</v>
      </c>
      <c r="F78" s="71"/>
      <c r="G78" s="73" t="s">
        <v>5</v>
      </c>
      <c r="H78" s="180"/>
      <c r="I78" s="181"/>
      <c r="J78" s="182">
        <f t="shared" si="24"/>
        <v>0</v>
      </c>
      <c r="K78" s="183"/>
      <c r="L78" s="183"/>
      <c r="M78" s="183"/>
      <c r="N78" s="183"/>
      <c r="O78" s="183"/>
      <c r="P78" s="184"/>
      <c r="Q78" s="19"/>
      <c r="R78" s="40">
        <f t="shared" si="25"/>
        <v>0</v>
      </c>
      <c r="S78" s="34" t="s">
        <v>19</v>
      </c>
      <c r="T78" s="34" t="str">
        <f t="shared" si="26"/>
        <v>B</v>
      </c>
      <c r="W78" s="283"/>
    </row>
    <row r="79" spans="1:49" s="34" customFormat="1" ht="11.25" customHeight="1" x14ac:dyDescent="0.25">
      <c r="A79" s="111"/>
      <c r="B79" s="276"/>
      <c r="C79" s="269"/>
      <c r="D79" s="71"/>
      <c r="E79" s="73" t="s">
        <v>8</v>
      </c>
      <c r="F79" s="71"/>
      <c r="G79" s="73" t="s">
        <v>8</v>
      </c>
      <c r="H79" s="180"/>
      <c r="I79" s="181"/>
      <c r="J79" s="182">
        <f t="shared" si="24"/>
        <v>0</v>
      </c>
      <c r="K79" s="183"/>
      <c r="L79" s="183"/>
      <c r="M79" s="183"/>
      <c r="N79" s="183"/>
      <c r="O79" s="183"/>
      <c r="P79" s="184"/>
      <c r="Q79" s="19"/>
      <c r="R79" s="40">
        <f t="shared" si="25"/>
        <v>0</v>
      </c>
      <c r="S79" s="1" t="s">
        <v>19</v>
      </c>
      <c r="T79" s="34" t="str">
        <f t="shared" si="26"/>
        <v>B</v>
      </c>
      <c r="W79" s="283"/>
    </row>
    <row r="80" spans="1:49" s="34" customFormat="1" ht="11.25" customHeight="1" x14ac:dyDescent="0.25">
      <c r="A80" s="111"/>
      <c r="B80" s="276"/>
      <c r="C80" s="269"/>
      <c r="D80" s="71"/>
      <c r="E80" s="73" t="s">
        <v>7</v>
      </c>
      <c r="F80" s="71"/>
      <c r="G80" s="73" t="s">
        <v>7</v>
      </c>
      <c r="H80" s="180"/>
      <c r="I80" s="252"/>
      <c r="J80" s="182">
        <f t="shared" si="24"/>
        <v>0</v>
      </c>
      <c r="K80" s="183"/>
      <c r="L80" s="183"/>
      <c r="M80" s="183"/>
      <c r="N80" s="183"/>
      <c r="O80" s="183"/>
      <c r="P80" s="184"/>
      <c r="Q80" s="19"/>
      <c r="R80" s="40">
        <f t="shared" si="25"/>
        <v>0</v>
      </c>
      <c r="S80" s="34" t="s">
        <v>19</v>
      </c>
      <c r="T80" s="34" t="str">
        <f t="shared" si="26"/>
        <v>B</v>
      </c>
      <c r="W80" s="283"/>
    </row>
    <row r="81" spans="1:23" s="34" customFormat="1" ht="11.25" customHeight="1" x14ac:dyDescent="0.25">
      <c r="A81" s="111"/>
      <c r="B81" s="276"/>
      <c r="C81" s="268" t="s">
        <v>153</v>
      </c>
      <c r="D81" s="230"/>
      <c r="E81" s="77" t="s">
        <v>9</v>
      </c>
      <c r="F81" s="231"/>
      <c r="G81" s="77" t="s">
        <v>9</v>
      </c>
      <c r="H81" s="188"/>
      <c r="I81" s="253"/>
      <c r="J81" s="189">
        <f t="shared" si="24"/>
        <v>0</v>
      </c>
      <c r="K81" s="190"/>
      <c r="L81" s="190"/>
      <c r="M81" s="190"/>
      <c r="N81" s="190"/>
      <c r="O81" s="190"/>
      <c r="P81" s="237"/>
      <c r="Q81" s="19"/>
      <c r="R81" s="40">
        <f t="shared" si="25"/>
        <v>0</v>
      </c>
      <c r="S81" s="34" t="s">
        <v>19</v>
      </c>
      <c r="T81" s="34" t="str">
        <f t="shared" si="26"/>
        <v>B</v>
      </c>
      <c r="W81" s="283"/>
    </row>
    <row r="82" spans="1:23" s="34" customFormat="1" ht="11.25" customHeight="1" x14ac:dyDescent="0.25">
      <c r="A82" s="111"/>
      <c r="B82" s="276"/>
      <c r="C82" s="269"/>
      <c r="D82" s="71"/>
      <c r="E82" s="73" t="s">
        <v>122</v>
      </c>
      <c r="F82" s="71"/>
      <c r="G82" s="73" t="s">
        <v>122</v>
      </c>
      <c r="H82" s="232"/>
      <c r="I82" s="238"/>
      <c r="J82" s="234"/>
      <c r="K82" s="235"/>
      <c r="L82" s="235"/>
      <c r="M82" s="235"/>
      <c r="N82" s="235"/>
      <c r="O82" s="235"/>
      <c r="P82" s="236"/>
      <c r="Q82" s="19"/>
      <c r="R82" s="40"/>
      <c r="T82" s="34" t="str">
        <f>T81</f>
        <v>B</v>
      </c>
      <c r="W82" s="283"/>
    </row>
    <row r="83" spans="1:23" s="34" customFormat="1" ht="11.25" customHeight="1" x14ac:dyDescent="0.25">
      <c r="A83" s="111"/>
      <c r="B83" s="276"/>
      <c r="C83" s="270"/>
      <c r="D83" s="78">
        <f>D73-SUM(D74:D81)</f>
        <v>0</v>
      </c>
      <c r="E83" s="77" t="s">
        <v>6</v>
      </c>
      <c r="F83" s="78">
        <f>F73-SUM(F74:F81)</f>
        <v>0</v>
      </c>
      <c r="G83" s="77" t="s">
        <v>6</v>
      </c>
      <c r="H83" s="218"/>
      <c r="I83" s="219"/>
      <c r="J83" s="220"/>
      <c r="K83" s="221"/>
      <c r="L83" s="221"/>
      <c r="M83" s="221"/>
      <c r="N83" s="221"/>
      <c r="O83" s="221"/>
      <c r="P83" s="222"/>
      <c r="Q83" s="19"/>
      <c r="T83" s="34" t="str">
        <f>T82</f>
        <v>B</v>
      </c>
      <c r="W83" s="283"/>
    </row>
    <row r="84" spans="1:23" s="34" customFormat="1" ht="11.25" customHeight="1" thickBot="1" x14ac:dyDescent="0.3">
      <c r="A84" s="111"/>
      <c r="B84" s="277"/>
      <c r="C84" s="82" t="s">
        <v>152</v>
      </c>
      <c r="D84" s="83">
        <f>IF(D73=0,0,+IF($K73=0,SUM($K74:$K83),0)+IF($L73=0,SUM($L74:$L83),0)+IF($M73=0,SUM($M74:$M83),0)+IF($N73=0,SUM($N74:$N83),0)+IF($O73=0,SUM($O74:$O83),0)+IF($P73=0,SUM($P74:$P83),0))</f>
        <v>0</v>
      </c>
      <c r="E84" s="84" t="s">
        <v>27</v>
      </c>
      <c r="F84" s="85">
        <f>IF(F73=0,0,+IF($K73=0,SUM($K74:$K83),0)+IF($L73=0,SUM($L74:$L83),0)+IF($M73=0,SUM($M74:$M83),0)+IF($N73=0,SUM($N74:$N83),0)+IF($O73=0,SUM($O74:$O83),0)+IF($P73=0,SUM($P74:$P83),0))</f>
        <v>1500000</v>
      </c>
      <c r="G84" s="84" t="s">
        <v>27</v>
      </c>
      <c r="H84" s="138"/>
      <c r="I84" s="139"/>
      <c r="J84" s="157"/>
      <c r="K84" s="86"/>
      <c r="L84" s="86"/>
      <c r="M84" s="86"/>
      <c r="N84" s="86"/>
      <c r="O84" s="86"/>
      <c r="P84" s="158"/>
      <c r="Q84" s="19"/>
      <c r="T84" s="34" t="str">
        <f t="shared" si="26"/>
        <v>B</v>
      </c>
      <c r="W84" s="284"/>
    </row>
    <row r="85" spans="1:23" s="34" customFormat="1" ht="3.75" customHeight="1" x14ac:dyDescent="0.25">
      <c r="A85" s="288" t="s">
        <v>82</v>
      </c>
      <c r="B85" s="116"/>
      <c r="C85" s="117"/>
      <c r="D85" s="29"/>
      <c r="E85" s="43"/>
      <c r="F85" s="5"/>
      <c r="G85" s="6"/>
      <c r="H85" s="202"/>
      <c r="I85" s="5"/>
      <c r="J85" s="205"/>
      <c r="K85" s="208"/>
      <c r="L85" s="208"/>
      <c r="M85" s="208"/>
      <c r="N85" s="208"/>
      <c r="O85" s="208"/>
      <c r="P85" s="159"/>
      <c r="Q85" s="19"/>
      <c r="R85" s="36"/>
      <c r="S85" s="36"/>
    </row>
    <row r="86" spans="1:23" s="34" customFormat="1" ht="12" customHeight="1" x14ac:dyDescent="0.25">
      <c r="A86" s="289"/>
      <c r="B86" s="95" t="s">
        <v>25</v>
      </c>
      <c r="C86" s="96" t="s">
        <v>63</v>
      </c>
      <c r="D86" s="131">
        <f>SUMIF($U$33:$U$85,"=Ongoing",D$33:D$85)</f>
        <v>7000000</v>
      </c>
      <c r="E86" s="132"/>
      <c r="F86" s="131">
        <f>SUMIF($U$33:$U$85,"=Ongoing",F$33:F$85)</f>
        <v>0</v>
      </c>
      <c r="G86" s="8"/>
      <c r="H86" s="203">
        <f t="shared" ref="H86:P86" si="27">SUMIF($U$33:$U$85,"=Ongoing",H$33:H$85)</f>
        <v>100000</v>
      </c>
      <c r="I86" s="194">
        <f t="shared" si="27"/>
        <v>1730000</v>
      </c>
      <c r="J86" s="206">
        <f t="shared" si="27"/>
        <v>1830000</v>
      </c>
      <c r="K86" s="209">
        <f t="shared" si="27"/>
        <v>4500000</v>
      </c>
      <c r="L86" s="209">
        <f t="shared" si="27"/>
        <v>670000</v>
      </c>
      <c r="M86" s="209">
        <f t="shared" si="27"/>
        <v>0</v>
      </c>
      <c r="N86" s="209">
        <f t="shared" si="27"/>
        <v>0</v>
      </c>
      <c r="O86" s="209">
        <f t="shared" si="27"/>
        <v>0</v>
      </c>
      <c r="P86" s="195">
        <f t="shared" si="27"/>
        <v>0</v>
      </c>
      <c r="Q86" s="19"/>
      <c r="R86" s="35">
        <f>D86+F86-(J86+K86+L86+M86+N86+O86+P86)</f>
        <v>0</v>
      </c>
      <c r="S86" s="36" t="s">
        <v>19</v>
      </c>
      <c r="T86" s="34" t="str">
        <f t="shared" ref="T86:T98" si="28">B86</f>
        <v>Ongoing</v>
      </c>
    </row>
    <row r="87" spans="1:23" s="34" customFormat="1" ht="12" customHeight="1" x14ac:dyDescent="0.25">
      <c r="A87" s="289"/>
      <c r="B87" s="95" t="s">
        <v>22</v>
      </c>
      <c r="C87" s="96" t="s">
        <v>64</v>
      </c>
      <c r="D87" s="131">
        <f>SUMIF($U$33:$U$85,"=A",D$33:D$85)</f>
        <v>0</v>
      </c>
      <c r="E87" s="132"/>
      <c r="F87" s="131">
        <f>SUMIF($U$33:$U$85,"=A",F$33:F$85)</f>
        <v>20000000</v>
      </c>
      <c r="G87" s="8"/>
      <c r="H87" s="203">
        <f t="shared" ref="H87:P87" si="29">SUMIF($U$33:$U$85,"=A",H$33:H$85)</f>
        <v>0</v>
      </c>
      <c r="I87" s="194">
        <f t="shared" si="29"/>
        <v>0</v>
      </c>
      <c r="J87" s="206">
        <f t="shared" si="29"/>
        <v>0</v>
      </c>
      <c r="K87" s="209">
        <f t="shared" si="29"/>
        <v>3300000</v>
      </c>
      <c r="L87" s="209">
        <f t="shared" si="29"/>
        <v>10000000</v>
      </c>
      <c r="M87" s="209">
        <f t="shared" si="29"/>
        <v>6700000</v>
      </c>
      <c r="N87" s="209">
        <f t="shared" si="29"/>
        <v>0</v>
      </c>
      <c r="O87" s="209">
        <f t="shared" si="29"/>
        <v>0</v>
      </c>
      <c r="P87" s="195">
        <f t="shared" si="29"/>
        <v>0</v>
      </c>
      <c r="Q87" s="19"/>
      <c r="R87" s="35">
        <f>D87+F87-(J87+K87+L87+M87+N87+O87+P87)</f>
        <v>0</v>
      </c>
      <c r="S87" s="36" t="s">
        <v>19</v>
      </c>
      <c r="T87" s="34" t="str">
        <f t="shared" si="28"/>
        <v>A</v>
      </c>
    </row>
    <row r="88" spans="1:23" s="34" customFormat="1" ht="12" customHeight="1" x14ac:dyDescent="0.25">
      <c r="A88" s="289"/>
      <c r="B88" s="95" t="s">
        <v>23</v>
      </c>
      <c r="C88" s="96" t="s">
        <v>65</v>
      </c>
      <c r="D88" s="131">
        <f>SUMIF($U$33:$U$85,"=B",D$33:D$85)</f>
        <v>0</v>
      </c>
      <c r="E88" s="132"/>
      <c r="F88" s="131">
        <f>SUMIF($U$33:$U$85,"=B",F$33:F$85)</f>
        <v>5000000</v>
      </c>
      <c r="G88" s="8"/>
      <c r="H88" s="203">
        <f t="shared" ref="H88:P88" si="30">SUMIF($U$33:$U$85,"=B",H$33:H$85)</f>
        <v>0</v>
      </c>
      <c r="I88" s="194">
        <f t="shared" si="30"/>
        <v>50000</v>
      </c>
      <c r="J88" s="206">
        <f t="shared" si="30"/>
        <v>50000</v>
      </c>
      <c r="K88" s="209">
        <f t="shared" si="30"/>
        <v>250000</v>
      </c>
      <c r="L88" s="209">
        <f t="shared" si="30"/>
        <v>3000000</v>
      </c>
      <c r="M88" s="209">
        <f t="shared" si="30"/>
        <v>1700000</v>
      </c>
      <c r="N88" s="209">
        <f t="shared" si="30"/>
        <v>0</v>
      </c>
      <c r="O88" s="209">
        <f t="shared" si="30"/>
        <v>0</v>
      </c>
      <c r="P88" s="195">
        <f t="shared" si="30"/>
        <v>0</v>
      </c>
      <c r="Q88" s="19"/>
      <c r="R88" s="35">
        <f>D88+F88-(J88+K88+L88+M88+N88+O88+P88)</f>
        <v>0</v>
      </c>
      <c r="S88" s="36" t="s">
        <v>19</v>
      </c>
      <c r="T88" s="34" t="str">
        <f t="shared" si="28"/>
        <v>B</v>
      </c>
    </row>
    <row r="89" spans="1:23" s="34" customFormat="1" ht="6" customHeight="1" thickBot="1" x14ac:dyDescent="0.35">
      <c r="A89" s="289"/>
      <c r="B89" s="118"/>
      <c r="C89" s="37"/>
      <c r="D89" s="38"/>
      <c r="E89" s="39"/>
      <c r="F89" s="38"/>
      <c r="G89" s="39"/>
      <c r="H89" s="204"/>
      <c r="I89" s="27"/>
      <c r="J89" s="207"/>
      <c r="K89" s="210"/>
      <c r="L89" s="210"/>
      <c r="M89" s="210"/>
      <c r="N89" s="210"/>
      <c r="O89" s="210"/>
      <c r="P89" s="161"/>
      <c r="Q89" s="19"/>
    </row>
    <row r="90" spans="1:23" s="34" customFormat="1" ht="14.25" customHeight="1" x14ac:dyDescent="0.25">
      <c r="A90" s="289"/>
      <c r="B90" s="119"/>
      <c r="C90" s="97" t="s">
        <v>10</v>
      </c>
      <c r="D90" s="18">
        <f>SUMIF($E$33:$E$85,"=T",D$33:D$85)</f>
        <v>7000000</v>
      </c>
      <c r="E90" s="62" t="s">
        <v>0</v>
      </c>
      <c r="F90" s="11">
        <f>SUMIF($E$33:$E$85,"=T",F$33:F$85)</f>
        <v>25000000</v>
      </c>
      <c r="G90" s="62" t="s">
        <v>0</v>
      </c>
      <c r="H90" s="200">
        <f t="shared" ref="H90:P90" si="31">SUMIF($E$33:$E$85,"=T",H$33:H$85)</f>
        <v>100000</v>
      </c>
      <c r="I90" s="192">
        <f t="shared" si="31"/>
        <v>1780000</v>
      </c>
      <c r="J90" s="197">
        <f t="shared" si="31"/>
        <v>1880000</v>
      </c>
      <c r="K90" s="198">
        <f t="shared" si="31"/>
        <v>8050000</v>
      </c>
      <c r="L90" s="198">
        <f t="shared" si="31"/>
        <v>13670000</v>
      </c>
      <c r="M90" s="198">
        <f t="shared" si="31"/>
        <v>8400000</v>
      </c>
      <c r="N90" s="198">
        <f t="shared" si="31"/>
        <v>0</v>
      </c>
      <c r="O90" s="198">
        <f t="shared" si="31"/>
        <v>0</v>
      </c>
      <c r="P90" s="193">
        <f t="shared" si="31"/>
        <v>0</v>
      </c>
      <c r="Q90" s="19"/>
      <c r="R90" s="35">
        <f t="shared" ref="R90:R98" si="32">D90+F90-(J90+K90+L90+M90+N90+O90+P90)</f>
        <v>0</v>
      </c>
      <c r="S90" s="36" t="s">
        <v>19</v>
      </c>
    </row>
    <row r="91" spans="1:23" s="34" customFormat="1" ht="9.75" customHeight="1" x14ac:dyDescent="0.25">
      <c r="A91" s="289"/>
      <c r="B91" s="98" t="s">
        <v>1</v>
      </c>
      <c r="C91" s="99" t="s">
        <v>11</v>
      </c>
      <c r="D91" s="72">
        <f>SUMIF($E$33:$E$85,"=S/C",D$33:D$85)</f>
        <v>500000</v>
      </c>
      <c r="E91" s="73" t="s">
        <v>1</v>
      </c>
      <c r="F91" s="74">
        <f>SUMIF($E$33:$E$85,"=S/C",F$33:F$85)</f>
        <v>5500000</v>
      </c>
      <c r="G91" s="73" t="s">
        <v>1</v>
      </c>
      <c r="H91" s="187">
        <f t="shared" ref="H91:P91" si="33">SUMIF($E$33:$E$85,"=S/C",H$33:H$85)</f>
        <v>0</v>
      </c>
      <c r="I91" s="196">
        <f t="shared" si="33"/>
        <v>300000</v>
      </c>
      <c r="J91" s="182">
        <f t="shared" si="33"/>
        <v>300000</v>
      </c>
      <c r="K91" s="185">
        <f t="shared" si="33"/>
        <v>500000</v>
      </c>
      <c r="L91" s="185">
        <f t="shared" si="33"/>
        <v>2700000</v>
      </c>
      <c r="M91" s="185">
        <f t="shared" si="33"/>
        <v>5100000</v>
      </c>
      <c r="N91" s="185">
        <f t="shared" si="33"/>
        <v>-1100000</v>
      </c>
      <c r="O91" s="185">
        <f t="shared" si="33"/>
        <v>-1100000</v>
      </c>
      <c r="P91" s="186">
        <f t="shared" si="33"/>
        <v>-400000</v>
      </c>
      <c r="Q91" s="19"/>
      <c r="R91" s="40">
        <f t="shared" si="32"/>
        <v>0</v>
      </c>
      <c r="S91" s="34" t="s">
        <v>19</v>
      </c>
      <c r="T91" s="34" t="str">
        <f t="shared" si="28"/>
        <v>S/C</v>
      </c>
    </row>
    <row r="92" spans="1:23" s="34" customFormat="1" ht="9.75" customHeight="1" x14ac:dyDescent="0.25">
      <c r="A92" s="289"/>
      <c r="B92" s="98" t="s">
        <v>4</v>
      </c>
      <c r="C92" s="99" t="s">
        <v>32</v>
      </c>
      <c r="D92" s="72">
        <f>SUMIF($E$33:$E$85,"=ggih",D$33:D$85)</f>
        <v>5500000</v>
      </c>
      <c r="E92" s="73" t="s">
        <v>4</v>
      </c>
      <c r="F92" s="74">
        <f>SUMIF($E$33:$E$85,"=ggih",F$33:F$85)</f>
        <v>5000000</v>
      </c>
      <c r="G92" s="73" t="s">
        <v>4</v>
      </c>
      <c r="H92" s="187">
        <f t="shared" ref="H92:P92" si="34">SUMIF($E$33:$E$85,"=ggih",H$33:H$85)</f>
        <v>500000</v>
      </c>
      <c r="I92" s="196">
        <f t="shared" si="34"/>
        <v>10000000</v>
      </c>
      <c r="J92" s="182">
        <f t="shared" si="34"/>
        <v>10500000</v>
      </c>
      <c r="K92" s="185">
        <f t="shared" si="34"/>
        <v>0</v>
      </c>
      <c r="L92" s="185">
        <f t="shared" si="34"/>
        <v>0</v>
      </c>
      <c r="M92" s="185">
        <f t="shared" si="34"/>
        <v>0</v>
      </c>
      <c r="N92" s="185">
        <f t="shared" si="34"/>
        <v>0</v>
      </c>
      <c r="O92" s="185">
        <f t="shared" si="34"/>
        <v>0</v>
      </c>
      <c r="P92" s="186">
        <f t="shared" si="34"/>
        <v>0</v>
      </c>
      <c r="Q92" s="19"/>
      <c r="R92" s="40">
        <f t="shared" si="32"/>
        <v>0</v>
      </c>
      <c r="S92" s="34" t="s">
        <v>19</v>
      </c>
      <c r="T92" s="34" t="str">
        <f t="shared" si="28"/>
        <v>GGIH</v>
      </c>
    </row>
    <row r="93" spans="1:23" s="34" customFormat="1" ht="9.75" customHeight="1" x14ac:dyDescent="0.25">
      <c r="A93" s="289"/>
      <c r="B93" s="98" t="s">
        <v>3</v>
      </c>
      <c r="C93" s="99" t="s">
        <v>12</v>
      </c>
      <c r="D93" s="72">
        <f>SUMIF($E$33:$E$85,"=ggp",D$33:D$85)</f>
        <v>280000</v>
      </c>
      <c r="E93" s="73" t="s">
        <v>3</v>
      </c>
      <c r="F93" s="74">
        <f>SUMIF($E$33:$E$85,"=ggp",F$33:F$85)</f>
        <v>2800000</v>
      </c>
      <c r="G93" s="73" t="s">
        <v>3</v>
      </c>
      <c r="H93" s="187">
        <f t="shared" ref="H93:P93" si="35">SUMIF($E$33:$E$85,"=ggp",H$33:H$85)</f>
        <v>0</v>
      </c>
      <c r="I93" s="196">
        <f t="shared" si="35"/>
        <v>0</v>
      </c>
      <c r="J93" s="182">
        <f t="shared" si="35"/>
        <v>0</v>
      </c>
      <c r="K93" s="185">
        <f t="shared" si="35"/>
        <v>70000</v>
      </c>
      <c r="L93" s="185">
        <f t="shared" si="35"/>
        <v>770000</v>
      </c>
      <c r="M93" s="185">
        <f t="shared" si="35"/>
        <v>770000</v>
      </c>
      <c r="N93" s="185">
        <f t="shared" si="35"/>
        <v>770000</v>
      </c>
      <c r="O93" s="185">
        <f t="shared" si="35"/>
        <v>700000</v>
      </c>
      <c r="P93" s="186">
        <f t="shared" si="35"/>
        <v>0</v>
      </c>
      <c r="Q93" s="19"/>
      <c r="R93" s="40">
        <f t="shared" si="32"/>
        <v>0</v>
      </c>
      <c r="S93" s="34" t="s">
        <v>19</v>
      </c>
      <c r="T93" s="34" t="str">
        <f t="shared" si="28"/>
        <v>GGP</v>
      </c>
    </row>
    <row r="94" spans="1:23" s="34" customFormat="1" ht="9.75" customHeight="1" x14ac:dyDescent="0.25">
      <c r="A94" s="289"/>
      <c r="B94" s="98" t="s">
        <v>2</v>
      </c>
      <c r="C94" s="100" t="s">
        <v>33</v>
      </c>
      <c r="D94" s="72">
        <f>SUMIF($E$33:$E$85,"=ggtbr",D$33:D$85)</f>
        <v>160000</v>
      </c>
      <c r="E94" s="73" t="s">
        <v>2</v>
      </c>
      <c r="F94" s="72">
        <f>SUMIF($E$33:$E$85,"=ggtbr",F$33:F$85)</f>
        <v>6100000</v>
      </c>
      <c r="G94" s="73" t="s">
        <v>2</v>
      </c>
      <c r="H94" s="187">
        <f t="shared" ref="H94:P94" si="36">SUMIF($E$33:$E$85,"=ggtbr",H$33:H$85)</f>
        <v>0</v>
      </c>
      <c r="I94" s="196">
        <f t="shared" si="36"/>
        <v>0</v>
      </c>
      <c r="J94" s="182">
        <f t="shared" si="36"/>
        <v>0</v>
      </c>
      <c r="K94" s="185">
        <f t="shared" si="36"/>
        <v>1000000</v>
      </c>
      <c r="L94" s="185">
        <f t="shared" si="36"/>
        <v>1040000</v>
      </c>
      <c r="M94" s="185">
        <f t="shared" si="36"/>
        <v>1440000</v>
      </c>
      <c r="N94" s="185">
        <f t="shared" si="36"/>
        <v>940000</v>
      </c>
      <c r="O94" s="185">
        <f t="shared" si="36"/>
        <v>940000</v>
      </c>
      <c r="P94" s="186">
        <f t="shared" si="36"/>
        <v>900000</v>
      </c>
      <c r="Q94" s="19"/>
      <c r="R94" s="40">
        <f t="shared" si="32"/>
        <v>0</v>
      </c>
      <c r="S94" s="34" t="s">
        <v>19</v>
      </c>
      <c r="T94" s="34" t="str">
        <f t="shared" si="28"/>
        <v>GGTBR</v>
      </c>
    </row>
    <row r="95" spans="1:23" s="34" customFormat="1" ht="9.75" customHeight="1" x14ac:dyDescent="0.25">
      <c r="A95" s="289"/>
      <c r="B95" s="98" t="s">
        <v>5</v>
      </c>
      <c r="C95" s="99" t="s">
        <v>13</v>
      </c>
      <c r="D95" s="72">
        <f>SUMIF($E$33:$E$85,"=cft",D$33:D$85)</f>
        <v>20000</v>
      </c>
      <c r="E95" s="73" t="s">
        <v>5</v>
      </c>
      <c r="F95" s="72">
        <f>SUMIF($E$33:$E$85,"=cft",F$33:F$85)</f>
        <v>200000</v>
      </c>
      <c r="G95" s="73" t="s">
        <v>5</v>
      </c>
      <c r="H95" s="187">
        <f t="shared" ref="H95:P95" si="37">SUMIF($E$33:$E$85,"=cft",H$33:H$85)</f>
        <v>0</v>
      </c>
      <c r="I95" s="196">
        <f t="shared" si="37"/>
        <v>0</v>
      </c>
      <c r="J95" s="182">
        <f t="shared" si="37"/>
        <v>0</v>
      </c>
      <c r="K95" s="185">
        <f t="shared" si="37"/>
        <v>20000</v>
      </c>
      <c r="L95" s="185">
        <f t="shared" si="37"/>
        <v>200000</v>
      </c>
      <c r="M95" s="185">
        <f t="shared" si="37"/>
        <v>0</v>
      </c>
      <c r="N95" s="185">
        <f t="shared" si="37"/>
        <v>0</v>
      </c>
      <c r="O95" s="185">
        <f t="shared" si="37"/>
        <v>0</v>
      </c>
      <c r="P95" s="186">
        <f t="shared" si="37"/>
        <v>0</v>
      </c>
      <c r="Q95" s="19"/>
      <c r="R95" s="40">
        <f t="shared" si="32"/>
        <v>0</v>
      </c>
      <c r="S95" s="34" t="s">
        <v>19</v>
      </c>
      <c r="T95" s="34" t="str">
        <f t="shared" si="28"/>
        <v>CFT</v>
      </c>
    </row>
    <row r="96" spans="1:23" s="34" customFormat="1" ht="9.75" customHeight="1" x14ac:dyDescent="0.25">
      <c r="A96" s="289"/>
      <c r="B96" s="98" t="s">
        <v>8</v>
      </c>
      <c r="C96" s="99" t="s">
        <v>16</v>
      </c>
      <c r="D96" s="72">
        <f>SUMIF($E$33:$E$85,"=frf",D$33:D$85)</f>
        <v>0</v>
      </c>
      <c r="E96" s="73" t="s">
        <v>8</v>
      </c>
      <c r="F96" s="72">
        <f>SUMIF($E$33:$E$85,"=frf",F$33:F$85)</f>
        <v>0</v>
      </c>
      <c r="G96" s="73" t="s">
        <v>8</v>
      </c>
      <c r="H96" s="187">
        <f t="shared" ref="H96:P96" si="38">SUMIF($E$33:$E$85,"=frf",H$33:H$85)</f>
        <v>0</v>
      </c>
      <c r="I96" s="196">
        <f t="shared" si="38"/>
        <v>0</v>
      </c>
      <c r="J96" s="182">
        <f t="shared" si="38"/>
        <v>0</v>
      </c>
      <c r="K96" s="185">
        <f t="shared" si="38"/>
        <v>0</v>
      </c>
      <c r="L96" s="185">
        <f t="shared" si="38"/>
        <v>0</v>
      </c>
      <c r="M96" s="185">
        <f t="shared" si="38"/>
        <v>0</v>
      </c>
      <c r="N96" s="185">
        <f t="shared" si="38"/>
        <v>0</v>
      </c>
      <c r="O96" s="185">
        <f t="shared" si="38"/>
        <v>0</v>
      </c>
      <c r="P96" s="186">
        <f t="shared" si="38"/>
        <v>0</v>
      </c>
      <c r="Q96" s="19"/>
      <c r="R96" s="40">
        <f t="shared" si="32"/>
        <v>0</v>
      </c>
      <c r="S96" s="34" t="s">
        <v>19</v>
      </c>
      <c r="T96" s="34" t="str">
        <f t="shared" si="28"/>
        <v>FRF</v>
      </c>
    </row>
    <row r="97" spans="1:20" s="34" customFormat="1" ht="9.75" customHeight="1" x14ac:dyDescent="0.25">
      <c r="A97" s="289"/>
      <c r="B97" s="98" t="s">
        <v>7</v>
      </c>
      <c r="C97" s="99" t="s">
        <v>15</v>
      </c>
      <c r="D97" s="72">
        <f>SUMIF($E$33:$E$85,"=rfdf",D$33:D$85)</f>
        <v>0</v>
      </c>
      <c r="E97" s="73" t="s">
        <v>7</v>
      </c>
      <c r="F97" s="72">
        <f>SUMIF($E$33:$E$85,"=rfdf",F$33:F$85)</f>
        <v>0</v>
      </c>
      <c r="G97" s="73" t="s">
        <v>7</v>
      </c>
      <c r="H97" s="187">
        <f t="shared" ref="H97:P97" si="39">SUMIF($E$33:$E$85,"=rfdf",H$33:H$85)</f>
        <v>0</v>
      </c>
      <c r="I97" s="196">
        <f t="shared" si="39"/>
        <v>0</v>
      </c>
      <c r="J97" s="182">
        <f t="shared" si="39"/>
        <v>0</v>
      </c>
      <c r="K97" s="185">
        <f t="shared" si="39"/>
        <v>0</v>
      </c>
      <c r="L97" s="185">
        <f t="shared" si="39"/>
        <v>0</v>
      </c>
      <c r="M97" s="185">
        <f t="shared" si="39"/>
        <v>0</v>
      </c>
      <c r="N97" s="185">
        <f t="shared" si="39"/>
        <v>0</v>
      </c>
      <c r="O97" s="185">
        <f t="shared" si="39"/>
        <v>0</v>
      </c>
      <c r="P97" s="186">
        <f t="shared" si="39"/>
        <v>0</v>
      </c>
      <c r="Q97" s="19"/>
      <c r="R97" s="40">
        <f t="shared" si="32"/>
        <v>0</v>
      </c>
      <c r="S97" s="34" t="s">
        <v>19</v>
      </c>
      <c r="T97" s="34" t="str">
        <f t="shared" si="28"/>
        <v>RFDF</v>
      </c>
    </row>
    <row r="98" spans="1:20" s="34" customFormat="1" ht="9.75" customHeight="1" x14ac:dyDescent="0.25">
      <c r="A98" s="289"/>
      <c r="B98" s="98" t="s">
        <v>9</v>
      </c>
      <c r="C98" s="99" t="s">
        <v>17</v>
      </c>
      <c r="D98" s="76">
        <f>SUMIF($E$33:$E$85,"=ofs",D$33:D$85)</f>
        <v>100000</v>
      </c>
      <c r="E98" s="77" t="s">
        <v>9</v>
      </c>
      <c r="F98" s="78">
        <f>SUMIF($E$33:$E$85,"=ofs",F$33:F$85)</f>
        <v>1000000</v>
      </c>
      <c r="G98" s="77" t="s">
        <v>9</v>
      </c>
      <c r="H98" s="201">
        <f t="shared" ref="H98:P98" si="40">SUMIF($E$33:$E$85,"=ofs",H$33:H$85)</f>
        <v>0</v>
      </c>
      <c r="I98" s="248">
        <f t="shared" si="40"/>
        <v>0</v>
      </c>
      <c r="J98" s="189">
        <f t="shared" si="40"/>
        <v>0</v>
      </c>
      <c r="K98" s="199">
        <f t="shared" si="40"/>
        <v>0</v>
      </c>
      <c r="L98" s="199">
        <f t="shared" si="40"/>
        <v>100000</v>
      </c>
      <c r="M98" s="199">
        <f t="shared" si="40"/>
        <v>1000000</v>
      </c>
      <c r="N98" s="199">
        <f t="shared" si="40"/>
        <v>0</v>
      </c>
      <c r="O98" s="199">
        <f t="shared" si="40"/>
        <v>0</v>
      </c>
      <c r="P98" s="249">
        <f t="shared" si="40"/>
        <v>0</v>
      </c>
      <c r="Q98" s="19"/>
      <c r="R98" s="40">
        <f t="shared" si="32"/>
        <v>0</v>
      </c>
      <c r="S98" s="34" t="s">
        <v>19</v>
      </c>
      <c r="T98" s="34" t="str">
        <f t="shared" si="28"/>
        <v>OFS</v>
      </c>
    </row>
    <row r="99" spans="1:20" s="34" customFormat="1" ht="9.75" customHeight="1" x14ac:dyDescent="0.25">
      <c r="A99" s="289"/>
      <c r="B99" s="98"/>
      <c r="C99" s="99"/>
      <c r="D99" s="75"/>
      <c r="E99" s="73" t="s">
        <v>122</v>
      </c>
      <c r="F99" s="74"/>
      <c r="G99" s="73" t="s">
        <v>122</v>
      </c>
      <c r="H99" s="254"/>
      <c r="I99" s="255"/>
      <c r="J99" s="234"/>
      <c r="K99" s="256"/>
      <c r="L99" s="256"/>
      <c r="M99" s="256"/>
      <c r="N99" s="256"/>
      <c r="O99" s="256"/>
      <c r="P99" s="257"/>
      <c r="Q99" s="19"/>
      <c r="R99" s="40"/>
    </row>
    <row r="100" spans="1:20" s="34" customFormat="1" ht="9.75" customHeight="1" x14ac:dyDescent="0.25">
      <c r="A100" s="289"/>
      <c r="B100" s="98" t="s">
        <v>6</v>
      </c>
      <c r="C100" s="99" t="s">
        <v>14</v>
      </c>
      <c r="D100" s="76">
        <f>SUMIF($E$33:$E$85,"=icl",D$33:D$85)</f>
        <v>440000</v>
      </c>
      <c r="E100" s="77" t="s">
        <v>6</v>
      </c>
      <c r="F100" s="78">
        <f>SUMIF($E$33:$E$85,"=icl",F$33:F$85)</f>
        <v>4400000</v>
      </c>
      <c r="G100" s="77" t="s">
        <v>6</v>
      </c>
      <c r="H100" s="218"/>
      <c r="I100" s="219"/>
      <c r="J100" s="243"/>
      <c r="K100" s="244"/>
      <c r="L100" s="244"/>
      <c r="M100" s="244"/>
      <c r="N100" s="244"/>
      <c r="O100" s="244"/>
      <c r="P100" s="245"/>
      <c r="Q100" s="19"/>
    </row>
    <row r="101" spans="1:20" s="34" customFormat="1" ht="9.75" customHeight="1" thickBot="1" x14ac:dyDescent="0.3">
      <c r="A101" s="289"/>
      <c r="B101" s="101" t="s">
        <v>27</v>
      </c>
      <c r="C101" s="102" t="s">
        <v>59</v>
      </c>
      <c r="D101" s="79">
        <f>SUMIF($E$33:$E$85,"=ibl",D$33:D$85)</f>
        <v>260000</v>
      </c>
      <c r="E101" s="80" t="s">
        <v>27</v>
      </c>
      <c r="F101" s="81">
        <f>SUMIF($E$33:$E$85,"=ibl",F$33:F$85)</f>
        <v>1500000</v>
      </c>
      <c r="G101" s="80" t="s">
        <v>27</v>
      </c>
      <c r="H101" s="138"/>
      <c r="I101" s="139"/>
      <c r="J101" s="164"/>
      <c r="K101" s="42"/>
      <c r="L101" s="42"/>
      <c r="M101" s="42"/>
      <c r="N101" s="42"/>
      <c r="O101" s="42"/>
      <c r="P101" s="165"/>
      <c r="Q101" s="19"/>
    </row>
    <row r="102" spans="1:20" s="34" customFormat="1" ht="10.5" customHeight="1" x14ac:dyDescent="0.25">
      <c r="A102" s="289"/>
      <c r="B102" s="103" t="s">
        <v>24</v>
      </c>
      <c r="C102" s="104"/>
      <c r="D102" s="7"/>
      <c r="E102" s="43"/>
      <c r="F102" s="7"/>
      <c r="G102" s="6"/>
      <c r="H102" s="152"/>
      <c r="I102" s="7"/>
      <c r="J102" s="166"/>
      <c r="K102" s="7"/>
      <c r="L102" s="7"/>
      <c r="M102" s="7"/>
      <c r="N102" s="7"/>
      <c r="O102" s="7"/>
      <c r="P102" s="160"/>
      <c r="Q102" s="19"/>
    </row>
    <row r="103" spans="1:20" s="34" customFormat="1" ht="9.75" customHeight="1" x14ac:dyDescent="0.25">
      <c r="A103" s="289"/>
      <c r="B103" s="98" t="s">
        <v>25</v>
      </c>
      <c r="C103" s="105" t="s">
        <v>78</v>
      </c>
      <c r="D103" s="7"/>
      <c r="E103" s="33"/>
      <c r="F103" s="7"/>
      <c r="G103" s="8"/>
      <c r="H103" s="152"/>
      <c r="I103" s="7"/>
      <c r="J103" s="166"/>
      <c r="K103" s="7"/>
      <c r="L103" s="7"/>
      <c r="M103" s="7"/>
      <c r="N103" s="7"/>
      <c r="O103" s="7"/>
      <c r="P103" s="160"/>
      <c r="Q103" s="19"/>
    </row>
    <row r="104" spans="1:20" s="34" customFormat="1" ht="9.75" customHeight="1" x14ac:dyDescent="0.25">
      <c r="A104" s="289"/>
      <c r="B104" s="98" t="s">
        <v>22</v>
      </c>
      <c r="C104" s="99" t="s">
        <v>28</v>
      </c>
      <c r="D104" s="7"/>
      <c r="E104" s="33"/>
      <c r="F104" s="7"/>
      <c r="G104" s="8"/>
      <c r="H104" s="152"/>
      <c r="I104" s="7"/>
      <c r="J104" s="166"/>
      <c r="K104" s="7"/>
      <c r="L104" s="7"/>
      <c r="M104" s="7"/>
      <c r="N104" s="7"/>
      <c r="O104" s="7"/>
      <c r="P104" s="160"/>
      <c r="Q104" s="19"/>
    </row>
    <row r="105" spans="1:20" s="34" customFormat="1" ht="9.75" customHeight="1" x14ac:dyDescent="0.25">
      <c r="A105" s="290"/>
      <c r="B105" s="101" t="s">
        <v>23</v>
      </c>
      <c r="C105" s="106" t="s">
        <v>29</v>
      </c>
      <c r="D105" s="9"/>
      <c r="E105" s="44"/>
      <c r="F105" s="9"/>
      <c r="G105" s="10"/>
      <c r="H105" s="153"/>
      <c r="I105" s="9"/>
      <c r="J105" s="167"/>
      <c r="K105" s="9"/>
      <c r="L105" s="9"/>
      <c r="M105" s="9"/>
      <c r="N105" s="9"/>
      <c r="O105" s="9"/>
      <c r="P105" s="168"/>
      <c r="Q105" s="19"/>
    </row>
    <row r="106" spans="1:20" s="1" customFormat="1" ht="9" customHeight="1" x14ac:dyDescent="0.25">
      <c r="A106" s="56"/>
      <c r="B106" s="67"/>
      <c r="C106" s="53"/>
      <c r="D106" s="61"/>
      <c r="E106" s="61"/>
      <c r="F106" s="61"/>
      <c r="G106" s="63"/>
      <c r="H106" s="63"/>
      <c r="I106" s="61"/>
      <c r="J106" s="63"/>
      <c r="K106" s="61"/>
      <c r="L106" s="61"/>
      <c r="M106" s="61"/>
      <c r="N106" s="61"/>
      <c r="O106" s="61"/>
      <c r="P106" s="61"/>
    </row>
    <row r="107" spans="1:20" s="4" customFormat="1" ht="32.25" customHeight="1" x14ac:dyDescent="0.3">
      <c r="A107" s="57"/>
      <c r="B107" s="53"/>
      <c r="C107" s="68"/>
      <c r="D107" s="278" t="s">
        <v>112</v>
      </c>
      <c r="E107" s="279"/>
      <c r="F107" s="279"/>
      <c r="G107" s="279"/>
      <c r="H107" s="140">
        <f t="shared" ref="H107:P107" si="41">-H90+SUM(H91:H98)</f>
        <v>400000</v>
      </c>
      <c r="I107" s="140">
        <f t="shared" si="41"/>
        <v>8520000</v>
      </c>
      <c r="J107" s="140">
        <f t="shared" si="41"/>
        <v>8920000</v>
      </c>
      <c r="K107" s="140">
        <f t="shared" si="41"/>
        <v>-6460000</v>
      </c>
      <c r="L107" s="140">
        <f t="shared" si="41"/>
        <v>-8860000</v>
      </c>
      <c r="M107" s="140">
        <f t="shared" si="41"/>
        <v>-90000</v>
      </c>
      <c r="N107" s="140">
        <f t="shared" si="41"/>
        <v>610000</v>
      </c>
      <c r="O107" s="140">
        <f t="shared" si="41"/>
        <v>540000</v>
      </c>
      <c r="P107" s="140">
        <f t="shared" si="41"/>
        <v>500000</v>
      </c>
      <c r="Q107" s="147"/>
    </row>
    <row r="108" spans="1:20" s="4" customFormat="1" ht="12.75" customHeight="1" x14ac:dyDescent="0.3">
      <c r="A108" s="57"/>
      <c r="B108" s="53"/>
      <c r="C108" s="68"/>
      <c r="D108" s="280" t="s">
        <v>113</v>
      </c>
      <c r="E108" s="281"/>
      <c r="F108" s="281"/>
      <c r="G108" s="281"/>
      <c r="H108" s="141">
        <f>+H107</f>
        <v>400000</v>
      </c>
      <c r="I108" s="141">
        <f>+H108+I107</f>
        <v>8920000</v>
      </c>
      <c r="J108" s="141">
        <f>+J107</f>
        <v>8920000</v>
      </c>
      <c r="K108" s="141">
        <f t="shared" ref="K108:P108" si="42">+J108+K107</f>
        <v>2460000</v>
      </c>
      <c r="L108" s="141">
        <f t="shared" si="42"/>
        <v>-6400000</v>
      </c>
      <c r="M108" s="141">
        <f t="shared" si="42"/>
        <v>-6490000</v>
      </c>
      <c r="N108" s="141">
        <f t="shared" si="42"/>
        <v>-5880000</v>
      </c>
      <c r="O108" s="141">
        <f t="shared" si="42"/>
        <v>-5340000</v>
      </c>
      <c r="P108" s="149">
        <f t="shared" si="42"/>
        <v>-4840000</v>
      </c>
      <c r="Q108" s="150" t="s">
        <v>106</v>
      </c>
    </row>
    <row r="109" spans="1:20" s="1" customFormat="1" ht="9" customHeight="1" x14ac:dyDescent="0.25">
      <c r="A109" s="56"/>
      <c r="B109" s="53"/>
      <c r="C109" s="53"/>
      <c r="D109" s="61"/>
      <c r="E109" s="61"/>
      <c r="F109" s="61"/>
      <c r="G109" s="63"/>
      <c r="H109" s="63"/>
      <c r="I109" s="61"/>
      <c r="J109" s="63"/>
      <c r="K109" s="61"/>
      <c r="L109" s="61"/>
      <c r="M109" s="61"/>
      <c r="N109" s="61"/>
      <c r="O109" s="61"/>
      <c r="P109" s="61"/>
    </row>
    <row r="110" spans="1:20" s="1" customFormat="1" ht="9" customHeight="1" x14ac:dyDescent="0.25">
      <c r="A110" s="56"/>
      <c r="B110" s="53"/>
      <c r="C110" s="53"/>
      <c r="D110" s="61"/>
      <c r="E110" s="61"/>
      <c r="F110" s="61"/>
      <c r="G110" s="63"/>
      <c r="H110" s="63"/>
      <c r="I110" s="61"/>
      <c r="J110" s="63"/>
      <c r="K110" s="61"/>
      <c r="L110" s="61"/>
      <c r="M110" s="61"/>
      <c r="N110" s="61"/>
      <c r="O110" s="61"/>
      <c r="P110" s="61"/>
    </row>
    <row r="111" spans="1:20" s="1" customFormat="1" x14ac:dyDescent="0.25">
      <c r="A111" s="56"/>
      <c r="B111" s="53"/>
      <c r="C111" s="53"/>
      <c r="D111" s="61"/>
      <c r="E111" s="61"/>
      <c r="F111" s="61"/>
      <c r="G111" s="63"/>
      <c r="H111" s="63"/>
      <c r="I111" s="61"/>
      <c r="J111" s="63"/>
      <c r="K111" s="61"/>
      <c r="L111" s="61"/>
      <c r="M111" s="61"/>
      <c r="N111" s="61"/>
      <c r="O111" s="61"/>
      <c r="P111" s="2"/>
    </row>
    <row r="114" spans="1:16" s="4" customFormat="1" ht="9.75" customHeight="1" x14ac:dyDescent="0.3">
      <c r="A114" s="56"/>
      <c r="B114" s="53"/>
      <c r="C114" s="70"/>
      <c r="D114" s="61"/>
      <c r="E114" s="61"/>
      <c r="F114" s="61"/>
      <c r="G114" s="63"/>
      <c r="H114" s="63"/>
      <c r="I114" s="61"/>
      <c r="J114" s="63"/>
      <c r="K114" s="61"/>
      <c r="L114" s="61"/>
      <c r="M114" s="61"/>
      <c r="N114" s="61"/>
      <c r="O114" s="61"/>
      <c r="P114" s="3"/>
    </row>
    <row r="115" spans="1:16" s="4" customFormat="1" ht="8.25" customHeight="1" x14ac:dyDescent="0.3">
      <c r="A115" s="56"/>
      <c r="B115" s="53"/>
      <c r="C115" s="53"/>
      <c r="D115" s="61"/>
      <c r="E115" s="61"/>
      <c r="F115" s="61"/>
      <c r="G115" s="63"/>
      <c r="H115" s="63"/>
      <c r="I115" s="61"/>
      <c r="J115" s="63"/>
      <c r="K115" s="61"/>
      <c r="L115" s="61"/>
      <c r="M115" s="61"/>
      <c r="N115" s="61"/>
      <c r="O115" s="61"/>
      <c r="P115" s="3"/>
    </row>
    <row r="116" spans="1:16" s="4" customFormat="1" ht="8.25" customHeight="1" x14ac:dyDescent="0.3">
      <c r="A116" s="56"/>
      <c r="B116" s="53"/>
      <c r="C116" s="53"/>
      <c r="D116" s="61"/>
      <c r="E116" s="61"/>
      <c r="F116" s="61"/>
      <c r="G116" s="63"/>
      <c r="H116" s="63"/>
      <c r="I116" s="61"/>
      <c r="J116" s="63"/>
      <c r="K116" s="61"/>
      <c r="L116" s="61"/>
      <c r="M116" s="61"/>
      <c r="N116" s="61"/>
      <c r="O116" s="61"/>
      <c r="P116" s="3"/>
    </row>
    <row r="180" spans="1:48" s="69" customFormat="1" ht="10.5" customHeight="1" x14ac:dyDescent="0.25">
      <c r="A180" s="56"/>
      <c r="B180" s="53"/>
      <c r="C180" s="53"/>
      <c r="D180" s="61"/>
      <c r="E180" s="61"/>
      <c r="F180" s="61"/>
      <c r="G180" s="63"/>
      <c r="H180" s="63"/>
      <c r="I180" s="61"/>
      <c r="J180" s="63"/>
      <c r="K180" s="61"/>
      <c r="L180" s="61"/>
      <c r="M180" s="61"/>
      <c r="N180" s="61"/>
      <c r="O180" s="61"/>
      <c r="P180" s="61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</row>
    <row r="181" spans="1:48" s="69" customFormat="1" ht="10.5" customHeight="1" x14ac:dyDescent="0.25">
      <c r="A181" s="56"/>
      <c r="B181" s="53"/>
      <c r="C181" s="53"/>
      <c r="D181" s="61"/>
      <c r="E181" s="61"/>
      <c r="F181" s="61"/>
      <c r="G181" s="63"/>
      <c r="H181" s="63"/>
      <c r="I181" s="61"/>
      <c r="J181" s="63"/>
      <c r="K181" s="61"/>
      <c r="L181" s="61"/>
      <c r="M181" s="61"/>
      <c r="N181" s="61"/>
      <c r="O181" s="61"/>
      <c r="P181" s="61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</row>
    <row r="200" spans="1:48" s="69" customFormat="1" ht="10.5" customHeight="1" x14ac:dyDescent="0.25">
      <c r="A200" s="56"/>
      <c r="B200" s="53"/>
      <c r="C200" s="53"/>
      <c r="D200" s="61"/>
      <c r="E200" s="61"/>
      <c r="F200" s="61"/>
      <c r="G200" s="63"/>
      <c r="H200" s="63"/>
      <c r="I200" s="61"/>
      <c r="J200" s="63"/>
      <c r="K200" s="61"/>
      <c r="L200" s="61"/>
      <c r="M200" s="61"/>
      <c r="N200" s="61"/>
      <c r="O200" s="61"/>
      <c r="P200" s="61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</row>
    <row r="201" spans="1:48" s="69" customFormat="1" ht="10.5" customHeight="1" x14ac:dyDescent="0.25">
      <c r="A201" s="56"/>
      <c r="B201" s="53"/>
      <c r="C201" s="53"/>
      <c r="D201" s="61"/>
      <c r="E201" s="61"/>
      <c r="F201" s="61"/>
      <c r="G201" s="63"/>
      <c r="H201" s="63"/>
      <c r="I201" s="61"/>
      <c r="J201" s="63"/>
      <c r="K201" s="61"/>
      <c r="L201" s="61"/>
      <c r="M201" s="61"/>
      <c r="N201" s="61"/>
      <c r="O201" s="61"/>
      <c r="P201" s="61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</row>
    <row r="210" spans="1:48" s="69" customFormat="1" ht="10.5" customHeight="1" x14ac:dyDescent="0.25">
      <c r="A210" s="56"/>
      <c r="B210" s="53"/>
      <c r="C210" s="53"/>
      <c r="D210" s="61"/>
      <c r="E210" s="61"/>
      <c r="F210" s="61"/>
      <c r="G210" s="63"/>
      <c r="H210" s="63"/>
      <c r="I210" s="61"/>
      <c r="J210" s="63"/>
      <c r="K210" s="61"/>
      <c r="L210" s="61"/>
      <c r="M210" s="61"/>
      <c r="N210" s="61"/>
      <c r="O210" s="61"/>
      <c r="P210" s="61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</row>
    <row r="211" spans="1:48" s="69" customFormat="1" ht="10.5" customHeight="1" x14ac:dyDescent="0.25">
      <c r="A211" s="56"/>
      <c r="B211" s="53"/>
      <c r="C211" s="53"/>
      <c r="D211" s="61"/>
      <c r="E211" s="61"/>
      <c r="F211" s="61"/>
      <c r="G211" s="63"/>
      <c r="H211" s="63"/>
      <c r="I211" s="61"/>
      <c r="J211" s="63"/>
      <c r="K211" s="61"/>
      <c r="L211" s="61"/>
      <c r="M211" s="61"/>
      <c r="N211" s="61"/>
      <c r="O211" s="61"/>
      <c r="P211" s="61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</row>
    <row r="220" spans="1:48" s="69" customFormat="1" ht="10.5" customHeight="1" x14ac:dyDescent="0.25">
      <c r="A220" s="56"/>
      <c r="B220" s="53"/>
      <c r="C220" s="53"/>
      <c r="D220" s="61"/>
      <c r="E220" s="61"/>
      <c r="F220" s="61"/>
      <c r="G220" s="63"/>
      <c r="H220" s="63"/>
      <c r="I220" s="61"/>
      <c r="J220" s="63"/>
      <c r="K220" s="61"/>
      <c r="L220" s="61"/>
      <c r="M220" s="61"/>
      <c r="N220" s="61"/>
      <c r="O220" s="61"/>
      <c r="P220" s="61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</row>
    <row r="221" spans="1:48" s="69" customFormat="1" ht="10.5" customHeight="1" x14ac:dyDescent="0.25">
      <c r="A221" s="56"/>
      <c r="B221" s="53"/>
      <c r="C221" s="53"/>
      <c r="D221" s="61"/>
      <c r="E221" s="61"/>
      <c r="F221" s="61"/>
      <c r="G221" s="63"/>
      <c r="H221" s="63"/>
      <c r="I221" s="61"/>
      <c r="J221" s="63"/>
      <c r="K221" s="61"/>
      <c r="L221" s="61"/>
      <c r="M221" s="61"/>
      <c r="N221" s="61"/>
      <c r="O221" s="61"/>
      <c r="P221" s="61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</row>
    <row r="230" spans="1:48" s="69" customFormat="1" ht="10.5" customHeight="1" x14ac:dyDescent="0.25">
      <c r="A230" s="56"/>
      <c r="B230" s="53"/>
      <c r="C230" s="53"/>
      <c r="D230" s="61"/>
      <c r="E230" s="61"/>
      <c r="F230" s="61"/>
      <c r="G230" s="63"/>
      <c r="H230" s="63"/>
      <c r="I230" s="61"/>
      <c r="J230" s="63"/>
      <c r="K230" s="61"/>
      <c r="L230" s="61"/>
      <c r="M230" s="61"/>
      <c r="N230" s="61"/>
      <c r="O230" s="61"/>
      <c r="P230" s="61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</row>
    <row r="231" spans="1:48" s="69" customFormat="1" ht="10.5" customHeight="1" x14ac:dyDescent="0.25">
      <c r="A231" s="56"/>
      <c r="B231" s="53"/>
      <c r="C231" s="53"/>
      <c r="D231" s="61"/>
      <c r="E231" s="61"/>
      <c r="F231" s="61"/>
      <c r="G231" s="63"/>
      <c r="H231" s="63"/>
      <c r="I231" s="61"/>
      <c r="J231" s="63"/>
      <c r="K231" s="61"/>
      <c r="L231" s="61"/>
      <c r="M231" s="61"/>
      <c r="N231" s="61"/>
      <c r="O231" s="61"/>
      <c r="P231" s="61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</row>
  </sheetData>
  <sheetProtection insertRows="0" deleteRows="0"/>
  <mergeCells count="46">
    <mergeCell ref="B72:B73"/>
    <mergeCell ref="C72:C73"/>
    <mergeCell ref="B35:B45"/>
    <mergeCell ref="D28:G28"/>
    <mergeCell ref="D32:E32"/>
    <mergeCell ref="F32:G32"/>
    <mergeCell ref="C35:C41"/>
    <mergeCell ref="C42:C44"/>
    <mergeCell ref="C48:C54"/>
    <mergeCell ref="C55:C57"/>
    <mergeCell ref="C61:C67"/>
    <mergeCell ref="A6:A25"/>
    <mergeCell ref="A85:A105"/>
    <mergeCell ref="C46:C47"/>
    <mergeCell ref="B26:P26"/>
    <mergeCell ref="J30:P31"/>
    <mergeCell ref="C59:C60"/>
    <mergeCell ref="B74:B84"/>
    <mergeCell ref="B46:B47"/>
    <mergeCell ref="B48:B58"/>
    <mergeCell ref="B59:B60"/>
    <mergeCell ref="B61:B71"/>
    <mergeCell ref="D29:G29"/>
    <mergeCell ref="B33:B34"/>
    <mergeCell ref="C68:C70"/>
    <mergeCell ref="C74:C80"/>
    <mergeCell ref="C81:C83"/>
    <mergeCell ref="H3:I4"/>
    <mergeCell ref="J3:P4"/>
    <mergeCell ref="C33:C34"/>
    <mergeCell ref="H30:I31"/>
    <mergeCell ref="D30:E31"/>
    <mergeCell ref="F30:G31"/>
    <mergeCell ref="D5:E5"/>
    <mergeCell ref="F5:G5"/>
    <mergeCell ref="B3:C3"/>
    <mergeCell ref="D3:E4"/>
    <mergeCell ref="F3:G4"/>
    <mergeCell ref="B30:C30"/>
    <mergeCell ref="B28:C28"/>
    <mergeCell ref="D108:G108"/>
    <mergeCell ref="W33:W45"/>
    <mergeCell ref="W46:W58"/>
    <mergeCell ref="W59:W71"/>
    <mergeCell ref="W72:W84"/>
    <mergeCell ref="D107:G107"/>
  </mergeCells>
  <dataValidations disablePrompts="1" count="2">
    <dataValidation type="list" allowBlank="1" showInputMessage="1" showErrorMessage="1" sqref="B61 B48 B74 B35" xr:uid="{00000000-0002-0000-0200-000000000000}">
      <formula1>$B$1:$D$1</formula1>
    </dataValidation>
    <dataValidation type="list" allowBlank="1" showInputMessage="1" showErrorMessage="1" sqref="B30:C30" xr:uid="{00000000-0002-0000-0200-000001000000}">
      <formula1>$J$1:$L$1</formula1>
    </dataValidation>
  </dataValidations>
  <printOptions horizontalCentered="1"/>
  <pageMargins left="0.25" right="0.25" top="0.75" bottom="0.5" header="0.4" footer="0.25"/>
  <pageSetup scale="20" orientation="landscape" r:id="rId1"/>
  <headerFooter alignWithMargins="0">
    <oddHeader>&amp;C&amp;"Arial,Bold"&amp;11FY2022 Capital Plan
DRAFT</oddHeader>
    <oddFooter>&amp;L&amp;D&amp;C&amp;N&amp;R&amp;A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2026 Capital Plan</vt:lpstr>
      <vt:lpstr>examples</vt:lpstr>
      <vt:lpstr>'2026 Capital Plan'!Print_Area</vt:lpstr>
      <vt:lpstr>examples!Print_Area</vt:lpstr>
      <vt:lpstr>Instructions!Print_Area</vt:lpstr>
      <vt:lpstr>'2026 Capital Plan'!Print_Titles</vt:lpstr>
    </vt:vector>
  </TitlesOfParts>
  <Company>FRES/PENN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Guinan</dc:creator>
  <cp:lastModifiedBy>Renwick, Emily</cp:lastModifiedBy>
  <cp:lastPrinted>2024-08-27T13:20:58Z</cp:lastPrinted>
  <dcterms:created xsi:type="dcterms:W3CDTF">2005-10-18T13:33:16Z</dcterms:created>
  <dcterms:modified xsi:type="dcterms:W3CDTF">2024-10-07T14:59:27Z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